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32760" windowHeight="21945" tabRatio="668" activeTab="0"/>
  </bookViews>
  <sheets>
    <sheet name="Data" sheetId="1" r:id="rId1"/>
    <sheet name="Greenhouse" sheetId="2" r:id="rId2"/>
    <sheet name="Summary" sheetId="3" r:id="rId3"/>
  </sheets>
  <definedNames>
    <definedName name="_xlnm.Print_Area" localSheetId="0">'Data'!$A$1:$P$51</definedName>
    <definedName name="_xlnm.Print_Area" localSheetId="1">'Greenhouse'!$A$1:$I$58</definedName>
    <definedName name="_xlnm.Print_Area" localSheetId="2">'Summary'!$A$1:$H$55</definedName>
  </definedNames>
  <calcPr fullCalcOnLoad="1"/>
</workbook>
</file>

<file path=xl/sharedStrings.xml><?xml version="1.0" encoding="utf-8"?>
<sst xmlns="http://schemas.openxmlformats.org/spreadsheetml/2006/main" count="133" uniqueCount="122">
  <si>
    <t>Contractor Labor Mark up
 (Enter reciprocal. Ie: .85 = 15%)</t>
  </si>
  <si>
    <t>Contractor Recycling Mark up
 (Enter reciprocal. Ie: .95 = 5%)</t>
  </si>
  <si>
    <t>To calculate project savings, complete the green shaded areas. Greenhouse and Summary sheets will auto populate. No data entry is required.</t>
  </si>
  <si>
    <t>Contractor Note:
Prior to sharing with your end user, we recommend that you HIDE columns Q through V.
DO NOT DELETE the columns!</t>
  </si>
  <si>
    <t>Year 5</t>
  </si>
  <si>
    <t>Year 10</t>
  </si>
  <si>
    <t>Labor</t>
  </si>
  <si>
    <t xml:space="preserve">Total Labor </t>
  </si>
  <si>
    <t>Price</t>
  </si>
  <si>
    <t>Saved</t>
  </si>
  <si>
    <t xml:space="preserve"> Savings ($)</t>
  </si>
  <si>
    <t>Average Project ROI</t>
  </si>
  <si>
    <t>After Year One</t>
  </si>
  <si>
    <t>Qty.</t>
  </si>
  <si>
    <t xml:space="preserve">Rep #: </t>
  </si>
  <si>
    <t>per kWh Rate Used</t>
  </si>
  <si>
    <t xml:space="preserve">kWh </t>
  </si>
  <si>
    <t xml:space="preserve">kW  </t>
  </si>
  <si>
    <t>Annual kWh</t>
  </si>
  <si>
    <t>(demand)</t>
  </si>
  <si>
    <t>10 Year Outright Purchase Cash Flow</t>
  </si>
  <si>
    <t>Proposal Done:</t>
  </si>
  <si>
    <t>Totals:</t>
  </si>
  <si>
    <t>mult.by</t>
  </si>
  <si>
    <t xml:space="preserve">Old </t>
  </si>
  <si>
    <t>Estim.</t>
  </si>
  <si>
    <t>cost/per</t>
  </si>
  <si>
    <t>Ballasts</t>
  </si>
  <si>
    <t>pounds</t>
  </si>
  <si>
    <t>cars from the road each year or</t>
  </si>
  <si>
    <t>gallons of gasoline each year</t>
  </si>
  <si>
    <t>Estimated Cost of Recycling Ballast</t>
  </si>
  <si>
    <t>System Voltage:</t>
  </si>
  <si>
    <t>N=New</t>
  </si>
  <si>
    <t>R=Retrofit</t>
  </si>
  <si>
    <t xml:space="preserve">Total load reduction is as follows: </t>
  </si>
  <si>
    <t>Estimated Sales Tax</t>
  </si>
  <si>
    <t>old</t>
  </si>
  <si>
    <t>watts</t>
  </si>
  <si>
    <t xml:space="preserve">new </t>
  </si>
  <si>
    <t>Total existing amps draw:</t>
  </si>
  <si>
    <t>Total proposed amps draw:</t>
  </si>
  <si>
    <t>Total amps saved:</t>
  </si>
  <si>
    <t>Shipping</t>
  </si>
  <si>
    <t>*Freight Prepaid and Add</t>
  </si>
  <si>
    <t xml:space="preserve">*First Year </t>
  </si>
  <si>
    <t>Price Per</t>
  </si>
  <si>
    <t>Estimated Labor Allowance for Lighting Installation</t>
  </si>
  <si>
    <t>Company Name</t>
  </si>
  <si>
    <t>Contact Name</t>
  </si>
  <si>
    <t>Address</t>
  </si>
  <si>
    <t>City, State, Zip Code</t>
  </si>
  <si>
    <t>Phone Number</t>
  </si>
  <si>
    <t xml:space="preserve">Annual Operating costs for Existing Lighting System </t>
  </si>
  <si>
    <t>Guaranteed Average Monthly Savings</t>
  </si>
  <si>
    <t>Net Guaranteed Monthly Cashflow</t>
  </si>
  <si>
    <t xml:space="preserve">Estimated Annual Maintenance Savings </t>
  </si>
  <si>
    <t>Estimated Monthly Lease Payments</t>
  </si>
  <si>
    <t>Estimated Lease</t>
  </si>
  <si>
    <t>Annual Operating cost for New Lighting System</t>
  </si>
  <si>
    <r>
      <t xml:space="preserve">it also generates air pollutants: </t>
    </r>
    <r>
      <rPr>
        <b/>
        <sz val="12"/>
        <rFont val="Arial"/>
        <family val="0"/>
      </rPr>
      <t xml:space="preserve">carbon dioxide (CO2), sulfur dioxide (SO2), and </t>
    </r>
  </si>
  <si>
    <r>
      <t>nitrogen oxides (NOx)</t>
    </r>
    <r>
      <rPr>
        <sz val="12"/>
        <rFont val="Arial"/>
        <family val="2"/>
      </rPr>
      <t>.</t>
    </r>
  </si>
  <si>
    <t>Area</t>
  </si>
  <si>
    <t>Qty</t>
  </si>
  <si>
    <t>N/A</t>
  </si>
  <si>
    <t>per Therm Rate Used</t>
  </si>
  <si>
    <t>Existing</t>
  </si>
  <si>
    <t>Watts</t>
  </si>
  <si>
    <t>Fixture</t>
  </si>
  <si>
    <t>Proposed</t>
  </si>
  <si>
    <t xml:space="preserve">New </t>
  </si>
  <si>
    <t>Annual</t>
  </si>
  <si>
    <t xml:space="preserve">Existing </t>
  </si>
  <si>
    <t>#</t>
  </si>
  <si>
    <t>Description</t>
  </si>
  <si>
    <t>Hours</t>
  </si>
  <si>
    <t>Cost</t>
  </si>
  <si>
    <t>Savings</t>
  </si>
  <si>
    <t>Maintenance</t>
  </si>
  <si>
    <t>Overall Systems Investment</t>
  </si>
  <si>
    <t>Lighting Cost</t>
  </si>
  <si>
    <t>Total Investment</t>
  </si>
  <si>
    <t>Value Analysis</t>
  </si>
  <si>
    <t>Date:</t>
  </si>
  <si>
    <t>ENVIRONMENTAL IMPACT</t>
  </si>
  <si>
    <t>How Can Lighting Damage the Environment?</t>
  </si>
  <si>
    <t xml:space="preserve">Although it appears innocuous, lighting causes air pollution. Here's how: Each day, </t>
  </si>
  <si>
    <t xml:space="preserve">your local power plant will commonly burn coal, oil, and gas to generate electricity </t>
  </si>
  <si>
    <t xml:space="preserve">for your lighting system as well as for your other electrical needs. While burning </t>
  </si>
  <si>
    <t xml:space="preserve">these fossil fuels produces a readily available and instantaneous supply of electricity, </t>
  </si>
  <si>
    <t>Air Pollution Causes Global Warming, Acid Rain and Smog</t>
  </si>
  <si>
    <t>Each of these pollutants causes environmental damage. Carbon dioxide (CO2)</t>
  </si>
  <si>
    <t>causes global warming, sulfur dioxide (SO2) causes acid rain, and nitrogen oxides</t>
  </si>
  <si>
    <t>(NOx) cause both acid rain and smog.</t>
  </si>
  <si>
    <t>Your Lighting Project will help to decrease air pollution and environmental</t>
  </si>
  <si>
    <t>damage by the following amounts each year:</t>
  </si>
  <si>
    <t>pounds of Carbon Dioxide</t>
  </si>
  <si>
    <t>grams of Sulfur Dioxide</t>
  </si>
  <si>
    <t>grams of Nitrogen Oxides</t>
  </si>
  <si>
    <t>By removing those quantities of pollutants from the air, your Lighting Project</t>
  </si>
  <si>
    <t>will have the same affect on the environment as:</t>
  </si>
  <si>
    <t xml:space="preserve">Planting </t>
  </si>
  <si>
    <t xml:space="preserve">Acres of Trees </t>
  </si>
  <si>
    <t>Removing</t>
  </si>
  <si>
    <t>Saving</t>
  </si>
  <si>
    <t xml:space="preserve"> </t>
  </si>
  <si>
    <t>Source :  U.S. Environmental Protection Agency</t>
  </si>
  <si>
    <t>Executive Summary</t>
  </si>
  <si>
    <t>Annual Electrical Savings (Lighting)</t>
  </si>
  <si>
    <t>Annual Electrical Savings (HVAC)</t>
  </si>
  <si>
    <t>Annual Gas Savings (HVAC)</t>
  </si>
  <si>
    <t>System 1st Year Return</t>
  </si>
  <si>
    <t>Guaranteed Annual Savings</t>
  </si>
  <si>
    <t>Projected Average Monthly Guaranteed Savings</t>
  </si>
  <si>
    <t>Year 1</t>
  </si>
  <si>
    <t>Year 6</t>
  </si>
  <si>
    <t>Year 2</t>
  </si>
  <si>
    <t>Year 7</t>
  </si>
  <si>
    <t>Year 3</t>
  </si>
  <si>
    <t>Year 8</t>
  </si>
  <si>
    <t>Year 4</t>
  </si>
  <si>
    <t>Year 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</si>
</sst>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_(* #,##0_);_(* \(#,##0\);_(* &quot;-&quot;??_);_(@_)"/>
    <numFmt numFmtId="167" formatCode="_(&quot;$&quot;* #,##0.0000_);_(&quot;$&quot;* \(#,##0.000\);_(&quot;$&quot;* &quot;-&quot;??_);_(@_)"/>
    <numFmt numFmtId="168" formatCode="0.000"/>
    <numFmt numFmtId="169" formatCode="0.000%"/>
    <numFmt numFmtId="170" formatCode="&quot;$&quot;#,##0.00"/>
    <numFmt numFmtId="171" formatCode="&quot;$&quot;#,##0.0000"/>
    <numFmt numFmtId="172" formatCode="mmmm\-yy"/>
    <numFmt numFmtId="173" formatCode="00000"/>
    <numFmt numFmtId="174" formatCode="&quot;$&quot;#,##0.0000_);[Red]\(&quot;$&quot;#,##0.0000\)"/>
    <numFmt numFmtId="175" formatCode="&quot;$&quot;#,##0.000"/>
    <numFmt numFmtId="176" formatCode="mm/dd/yy"/>
    <numFmt numFmtId="177" formatCode="0.0%"/>
    <numFmt numFmtId="178" formatCode="&quot;$&quot;#,##0"/>
    <numFmt numFmtId="179" formatCode="_(&quot;$&quot;* #,##0.0_);_(&quot;$&quot;* \(#,##0.0\);_(&quot;$&quot;* &quot;-&quot;??_);_(@_)"/>
    <numFmt numFmtId="180" formatCode="_(&quot;$&quot;* #,##0.000_);_(&quot;$&quot;* \(#,##0.000\);_(&quot;$&quot;* &quot;-&quot;??_);_(@_)"/>
    <numFmt numFmtId="181" formatCode="0.00_);\(0.00\)"/>
    <numFmt numFmtId="182" formatCode="0.0_);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"/>
      <family val="0"/>
    </font>
    <font>
      <sz val="12"/>
      <name val="Britannic Bold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14"/>
      <name val="Arial"/>
      <family val="2"/>
    </font>
    <font>
      <sz val="9"/>
      <name val="Arial"/>
      <family val="0"/>
    </font>
    <font>
      <b/>
      <sz val="12"/>
      <color indexed="9"/>
      <name val="Arial"/>
      <family val="0"/>
    </font>
    <font>
      <sz val="10"/>
      <color indexed="9"/>
      <name val="Arial"/>
      <family val="0"/>
    </font>
    <font>
      <sz val="10"/>
      <color indexed="48"/>
      <name val="Arial"/>
      <family val="0"/>
    </font>
    <font>
      <sz val="9"/>
      <color indexed="9"/>
      <name val="Arial"/>
      <family val="0"/>
    </font>
    <font>
      <b/>
      <sz val="14"/>
      <color indexed="9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4"/>
      <color indexed="48"/>
      <name val="Arial"/>
      <family val="0"/>
    </font>
    <font>
      <b/>
      <sz val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2"/>
      <name val="Arial"/>
      <family val="0"/>
    </font>
    <font>
      <b/>
      <sz val="16"/>
      <name val="Arial"/>
      <family val="0"/>
    </font>
    <font>
      <sz val="22"/>
      <name val="Arial"/>
      <family val="0"/>
    </font>
    <font>
      <sz val="16"/>
      <name val="Arial"/>
      <family val="0"/>
    </font>
    <font>
      <sz val="14"/>
      <color indexed="48"/>
      <name val="Arial"/>
      <family val="0"/>
    </font>
    <font>
      <b/>
      <sz val="20"/>
      <name val="Arial"/>
      <family val="0"/>
    </font>
    <font>
      <b/>
      <i/>
      <sz val="12"/>
      <name val="Arial"/>
      <family val="0"/>
    </font>
    <font>
      <sz val="12"/>
      <color indexed="8"/>
      <name val="Arial"/>
      <family val="0"/>
    </font>
    <font>
      <i/>
      <sz val="12"/>
      <name val="Arial"/>
      <family val="0"/>
    </font>
    <font>
      <i/>
      <sz val="14"/>
      <name val="Arial"/>
      <family val="0"/>
    </font>
    <font>
      <b/>
      <u val="single"/>
      <sz val="12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8"/>
      <color indexed="8"/>
      <name val="Arial"/>
      <family val="0"/>
    </font>
    <font>
      <i/>
      <sz val="12"/>
      <color indexed="8"/>
      <name val="Arial"/>
      <family val="0"/>
    </font>
    <font>
      <b/>
      <sz val="11"/>
      <name val="Arial"/>
      <family val="0"/>
    </font>
    <font>
      <b/>
      <sz val="12"/>
      <color indexed="12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57" applyFont="1" applyAlignment="1">
      <alignment horizontal="centerContinuous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/>
      <protection/>
    </xf>
    <xf numFmtId="0" fontId="5" fillId="0" borderId="0" xfId="57" applyFont="1">
      <alignment/>
      <protection/>
    </xf>
    <xf numFmtId="0" fontId="2" fillId="0" borderId="0" xfId="57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165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4" fontId="0" fillId="0" borderId="0" xfId="44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44" fontId="7" fillId="0" borderId="0" xfId="44" applyFont="1" applyAlignment="1">
      <alignment horizontal="center"/>
    </xf>
    <xf numFmtId="44" fontId="7" fillId="0" borderId="0" xfId="44" applyFont="1" applyFill="1" applyAlignment="1">
      <alignment horizontal="center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81" fontId="7" fillId="0" borderId="11" xfId="0" applyNumberFormat="1" applyFont="1" applyBorder="1" applyAlignment="1">
      <alignment horizontal="center"/>
    </xf>
    <xf numFmtId="44" fontId="7" fillId="0" borderId="11" xfId="44" applyFont="1" applyBorder="1" applyAlignment="1">
      <alignment horizontal="center"/>
    </xf>
    <xf numFmtId="44" fontId="19" fillId="34" borderId="11" xfId="44" applyFont="1" applyFill="1" applyBorder="1" applyAlignment="1">
      <alignment horizontal="center"/>
    </xf>
    <xf numFmtId="44" fontId="19" fillId="33" borderId="11" xfId="44" applyFont="1" applyFill="1" applyBorder="1" applyAlignment="1">
      <alignment horizontal="right"/>
    </xf>
    <xf numFmtId="44" fontId="20" fillId="33" borderId="11" xfId="44" applyFont="1" applyFill="1" applyBorder="1" applyAlignment="1">
      <alignment/>
    </xf>
    <xf numFmtId="44" fontId="20" fillId="34" borderId="11" xfId="44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Fill="1" applyAlignment="1">
      <alignment horizontal="center"/>
    </xf>
    <xf numFmtId="44" fontId="19" fillId="0" borderId="0" xfId="44" applyFont="1" applyFill="1" applyBorder="1" applyAlignment="1">
      <alignment horizontal="center"/>
    </xf>
    <xf numFmtId="44" fontId="20" fillId="0" borderId="0" xfId="44" applyNumberFormat="1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44" fontId="20" fillId="0" borderId="0" xfId="0" applyNumberFormat="1" applyFont="1" applyFill="1" applyAlignment="1">
      <alignment/>
    </xf>
    <xf numFmtId="44" fontId="18" fillId="0" borderId="0" xfId="44" applyFont="1" applyFill="1" applyBorder="1" applyAlignment="1">
      <alignment horizontal="center"/>
    </xf>
    <xf numFmtId="0" fontId="0" fillId="0" borderId="0" xfId="0" applyFont="1" applyFill="1" applyAlignment="1">
      <alignment/>
    </xf>
    <xf numFmtId="170" fontId="20" fillId="0" borderId="0" xfId="0" applyNumberFormat="1" applyFont="1" applyFill="1" applyAlignment="1">
      <alignment horizontal="center"/>
    </xf>
    <xf numFmtId="44" fontId="15" fillId="0" borderId="0" xfId="44" applyNumberFormat="1" applyFont="1" applyFill="1" applyAlignment="1">
      <alignment/>
    </xf>
    <xf numFmtId="44" fontId="15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182" fontId="21" fillId="0" borderId="0" xfId="0" applyNumberFormat="1" applyFont="1" applyFill="1" applyAlignment="1">
      <alignment horizontal="center"/>
    </xf>
    <xf numFmtId="44" fontId="21" fillId="0" borderId="0" xfId="44" applyFont="1" applyFill="1" applyAlignment="1">
      <alignment horizontal="center"/>
    </xf>
    <xf numFmtId="7" fontId="7" fillId="0" borderId="0" xfId="44" applyNumberFormat="1" applyFont="1" applyFill="1" applyAlignment="1">
      <alignment horizontal="center"/>
    </xf>
    <xf numFmtId="0" fontId="22" fillId="0" borderId="0" xfId="0" applyFont="1" applyAlignment="1">
      <alignment/>
    </xf>
    <xf numFmtId="44" fontId="21" fillId="0" borderId="0" xfId="44" applyFont="1" applyBorder="1" applyAlignment="1">
      <alignment horizontal="center"/>
    </xf>
    <xf numFmtId="1" fontId="22" fillId="0" borderId="0" xfId="0" applyNumberFormat="1" applyFont="1" applyAlignment="1">
      <alignment/>
    </xf>
    <xf numFmtId="0" fontId="0" fillId="0" borderId="0" xfId="0" applyFont="1" applyAlignment="1">
      <alignment/>
    </xf>
    <xf numFmtId="44" fontId="21" fillId="0" borderId="0" xfId="44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44" fontId="21" fillId="0" borderId="0" xfId="44" applyFont="1" applyAlignment="1">
      <alignment/>
    </xf>
    <xf numFmtId="44" fontId="21" fillId="0" borderId="0" xfId="44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4" fontId="23" fillId="0" borderId="0" xfId="44" applyFont="1" applyFill="1" applyAlignment="1">
      <alignment/>
    </xf>
    <xf numFmtId="44" fontId="22" fillId="0" borderId="0" xfId="44" applyFont="1" applyFill="1" applyAlignment="1">
      <alignment/>
    </xf>
    <xf numFmtId="0" fontId="22" fillId="0" borderId="0" xfId="0" applyFont="1" applyFill="1" applyAlignment="1">
      <alignment/>
    </xf>
    <xf numFmtId="3" fontId="21" fillId="33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44" fontId="6" fillId="0" borderId="0" xfId="44" applyFont="1" applyFill="1" applyAlignment="1">
      <alignment/>
    </xf>
    <xf numFmtId="0" fontId="6" fillId="0" borderId="0" xfId="0" applyFont="1" applyFill="1" applyAlignment="1">
      <alignment/>
    </xf>
    <xf numFmtId="0" fontId="24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44" fontId="0" fillId="0" borderId="0" xfId="44" applyFont="1" applyFill="1" applyAlignment="1">
      <alignment/>
    </xf>
    <xf numFmtId="0" fontId="14" fillId="0" borderId="0" xfId="0" applyFont="1" applyAlignment="1">
      <alignment horizontal="left"/>
    </xf>
    <xf numFmtId="0" fontId="2" fillId="0" borderId="0" xfId="57" applyFont="1" applyFill="1">
      <alignment/>
      <protection/>
    </xf>
    <xf numFmtId="0" fontId="26" fillId="0" borderId="0" xfId="57" applyFont="1" applyFill="1">
      <alignment/>
      <protection/>
    </xf>
    <xf numFmtId="0" fontId="26" fillId="0" borderId="0" xfId="57" applyFont="1">
      <alignment/>
      <protection/>
    </xf>
    <xf numFmtId="0" fontId="27" fillId="35" borderId="0" xfId="57" applyFont="1" applyFill="1">
      <alignment/>
      <protection/>
    </xf>
    <xf numFmtId="166" fontId="5" fillId="0" borderId="0" xfId="42" applyNumberFormat="1" applyFont="1" applyAlignment="1">
      <alignment/>
    </xf>
    <xf numFmtId="0" fontId="5" fillId="0" borderId="0" xfId="57" applyFont="1" applyFill="1" applyAlignment="1">
      <alignment horizontal="right"/>
      <protection/>
    </xf>
    <xf numFmtId="3" fontId="5" fillId="0" borderId="0" xfId="57" applyNumberFormat="1" applyFont="1" applyFill="1" applyAlignment="1">
      <alignment horizontal="center"/>
      <protection/>
    </xf>
    <xf numFmtId="0" fontId="5" fillId="0" borderId="0" xfId="57" applyFont="1" applyFill="1" applyAlignment="1">
      <alignment horizontal="left"/>
      <protection/>
    </xf>
    <xf numFmtId="0" fontId="2" fillId="0" borderId="0" xfId="57" applyFont="1" applyFill="1" applyAlignment="1">
      <alignment horizontal="right"/>
      <protection/>
    </xf>
    <xf numFmtId="0" fontId="5" fillId="0" borderId="0" xfId="57" applyFont="1" applyFill="1" applyAlignment="1">
      <alignment horizontal="center"/>
      <protection/>
    </xf>
    <xf numFmtId="3" fontId="5" fillId="0" borderId="0" xfId="57" applyNumberFormat="1" applyFont="1" applyFill="1" applyAlignment="1">
      <alignment/>
      <protection/>
    </xf>
    <xf numFmtId="0" fontId="5" fillId="0" borderId="0" xfId="57" applyFont="1" applyFill="1">
      <alignment/>
      <protection/>
    </xf>
    <xf numFmtId="0" fontId="28" fillId="0" borderId="0" xfId="57" applyFont="1" applyAlignment="1">
      <alignment horizontal="right"/>
      <protection/>
    </xf>
    <xf numFmtId="0" fontId="7" fillId="0" borderId="0" xfId="57" applyFont="1" applyAlignment="1">
      <alignment horizontal="left"/>
      <protection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5" fontId="28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3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170" fontId="2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0" fontId="2" fillId="0" borderId="0" xfId="0" applyNumberFormat="1" applyFont="1" applyBorder="1" applyAlignment="1">
      <alignment horizontal="right"/>
    </xf>
    <xf numFmtId="10" fontId="2" fillId="0" borderId="0" xfId="0" applyNumberFormat="1" applyFont="1" applyAlignment="1">
      <alignment/>
    </xf>
    <xf numFmtId="170" fontId="2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Border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Alignment="1">
      <alignment/>
    </xf>
    <xf numFmtId="170" fontId="27" fillId="0" borderId="0" xfId="0" applyNumberFormat="1" applyFont="1" applyFill="1" applyAlignment="1">
      <alignment/>
    </xf>
    <xf numFmtId="170" fontId="27" fillId="0" borderId="0" xfId="0" applyNumberFormat="1" applyFont="1" applyFill="1" applyBorder="1" applyAlignment="1">
      <alignment/>
    </xf>
    <xf numFmtId="170" fontId="27" fillId="0" borderId="0" xfId="0" applyNumberFormat="1" applyFont="1" applyBorder="1" applyAlignment="1">
      <alignment/>
    </xf>
    <xf numFmtId="170" fontId="27" fillId="0" borderId="0" xfId="0" applyNumberFormat="1" applyFont="1" applyAlignment="1">
      <alignment/>
    </xf>
    <xf numFmtId="0" fontId="27" fillId="0" borderId="12" xfId="0" applyFont="1" applyBorder="1" applyAlignment="1">
      <alignment/>
    </xf>
    <xf numFmtId="170" fontId="31" fillId="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170" fontId="27" fillId="0" borderId="12" xfId="0" applyNumberFormat="1" applyFont="1" applyBorder="1" applyAlignment="1">
      <alignment/>
    </xf>
    <xf numFmtId="170" fontId="31" fillId="0" borderId="0" xfId="0" applyNumberFormat="1" applyFont="1" applyAlignment="1">
      <alignment/>
    </xf>
    <xf numFmtId="9" fontId="31" fillId="0" borderId="0" xfId="0" applyNumberFormat="1" applyFont="1" applyFill="1" applyAlignment="1">
      <alignment/>
    </xf>
    <xf numFmtId="2" fontId="27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Alignment="1">
      <alignment horizontal="right"/>
    </xf>
    <xf numFmtId="7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7" fontId="27" fillId="0" borderId="0" xfId="0" applyNumberFormat="1" applyFont="1" applyFill="1" applyAlignment="1">
      <alignment/>
    </xf>
    <xf numFmtId="0" fontId="27" fillId="0" borderId="0" xfId="0" applyFont="1" applyBorder="1" applyAlignment="1" applyProtection="1">
      <alignment/>
      <protection locked="0"/>
    </xf>
    <xf numFmtId="7" fontId="2" fillId="0" borderId="0" xfId="0" applyNumberFormat="1" applyFont="1" applyBorder="1" applyAlignment="1" applyProtection="1">
      <alignment horizontal="right"/>
      <protection/>
    </xf>
    <xf numFmtId="7" fontId="2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44" fontId="20" fillId="0" borderId="0" xfId="44" applyFont="1" applyFill="1" applyBorder="1" applyAlignment="1">
      <alignment/>
    </xf>
    <xf numFmtId="44" fontId="20" fillId="33" borderId="13" xfId="44" applyFont="1" applyFill="1" applyBorder="1" applyAlignment="1">
      <alignment/>
    </xf>
    <xf numFmtId="0" fontId="17" fillId="0" borderId="0" xfId="0" applyFont="1" applyAlignment="1">
      <alignment horizontal="right"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14" xfId="0" applyFont="1" applyBorder="1" applyAlignment="1">
      <alignment horizontal="center"/>
    </xf>
    <xf numFmtId="44" fontId="17" fillId="0" borderId="14" xfId="44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44" fontId="20" fillId="33" borderId="11" xfId="44" applyNumberFormat="1" applyFont="1" applyFill="1" applyBorder="1" applyAlignment="1">
      <alignment/>
    </xf>
    <xf numFmtId="44" fontId="20" fillId="33" borderId="0" xfId="44" applyNumberFormat="1" applyFont="1" applyFill="1" applyAlignment="1">
      <alignment/>
    </xf>
    <xf numFmtId="44" fontId="20" fillId="33" borderId="0" xfId="0" applyNumberFormat="1" applyFont="1" applyFill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7" fontId="2" fillId="0" borderId="0" xfId="0" applyNumberFormat="1" applyFont="1" applyFill="1" applyBorder="1" applyAlignment="1" applyProtection="1">
      <alignment horizontal="right"/>
      <protection/>
    </xf>
    <xf numFmtId="7" fontId="2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Fill="1" applyAlignment="1">
      <alignment/>
    </xf>
    <xf numFmtId="39" fontId="2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27" fillId="0" borderId="0" xfId="0" applyNumberFormat="1" applyFont="1" applyFill="1" applyAlignment="1">
      <alignment horizontal="left"/>
    </xf>
    <xf numFmtId="0" fontId="20" fillId="0" borderId="13" xfId="0" applyFont="1" applyBorder="1" applyAlignment="1">
      <alignment/>
    </xf>
    <xf numFmtId="0" fontId="20" fillId="0" borderId="11" xfId="0" applyFont="1" applyBorder="1" applyAlignment="1">
      <alignment/>
    </xf>
    <xf numFmtId="0" fontId="40" fillId="0" borderId="14" xfId="0" applyFont="1" applyFill="1" applyBorder="1" applyAlignment="1">
      <alignment/>
    </xf>
    <xf numFmtId="44" fontId="21" fillId="0" borderId="0" xfId="44" applyFont="1" applyBorder="1" applyAlignment="1">
      <alignment horizontal="center"/>
    </xf>
    <xf numFmtId="0" fontId="0" fillId="0" borderId="0" xfId="0" applyFont="1" applyAlignment="1">
      <alignment/>
    </xf>
    <xf numFmtId="165" fontId="5" fillId="0" borderId="0" xfId="0" applyNumberFormat="1" applyFont="1" applyAlignment="1">
      <alignment horizontal="left"/>
    </xf>
    <xf numFmtId="165" fontId="2" fillId="0" borderId="0" xfId="0" applyNumberFormat="1" applyFont="1" applyFill="1" applyAlignment="1">
      <alignment horizontal="left"/>
    </xf>
    <xf numFmtId="44" fontId="19" fillId="0" borderId="0" xfId="44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5" fillId="0" borderId="0" xfId="57" applyFont="1" applyAlignment="1">
      <alignment horizontal="center"/>
      <protection/>
    </xf>
    <xf numFmtId="0" fontId="34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&amp;Ibank-te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6"/>
  <sheetViews>
    <sheetView tabSelected="1" zoomScale="125" zoomScaleNormal="125" zoomScalePageLayoutView="0" workbookViewId="0" topLeftCell="A1">
      <selection activeCell="C1" sqref="C1:F1"/>
    </sheetView>
  </sheetViews>
  <sheetFormatPr defaultColWidth="11.421875" defaultRowHeight="12.75"/>
  <cols>
    <col min="1" max="1" width="3.8515625" style="22" customWidth="1"/>
    <col min="2" max="2" width="35.140625" style="22" bestFit="1" customWidth="1"/>
    <col min="3" max="3" width="8.8515625" style="22" customWidth="1"/>
    <col min="4" max="4" width="12.7109375" style="22" customWidth="1"/>
    <col min="5" max="5" width="8.140625" style="22" customWidth="1"/>
    <col min="6" max="6" width="14.140625" style="22" customWidth="1"/>
    <col min="7" max="7" width="24.421875" style="22" customWidth="1"/>
    <col min="8" max="8" width="9.28125" style="22" customWidth="1"/>
    <col min="9" max="9" width="7.421875" style="22" customWidth="1"/>
    <col min="10" max="10" width="6.7109375" style="22" customWidth="1"/>
    <col min="11" max="11" width="10.28125" style="22" customWidth="1"/>
    <col min="12" max="12" width="11.140625" style="22" customWidth="1"/>
    <col min="13" max="13" width="12.8515625" style="22" customWidth="1"/>
    <col min="14" max="14" width="13.140625" style="22" customWidth="1"/>
    <col min="15" max="15" width="13.8515625" style="93" customWidth="1"/>
    <col min="16" max="16" width="15.00390625" style="93" customWidth="1"/>
    <col min="17" max="17" width="12.7109375" style="93" customWidth="1"/>
    <col min="18" max="18" width="9.421875" style="22" customWidth="1"/>
    <col min="19" max="19" width="14.00390625" style="22" customWidth="1"/>
    <col min="20" max="20" width="12.140625" style="22" customWidth="1"/>
    <col min="21" max="21" width="11.421875" style="22" customWidth="1"/>
    <col min="22" max="22" width="11.140625" style="22" customWidth="1"/>
    <col min="23" max="24" width="11.421875" style="40" customWidth="1"/>
    <col min="25" max="16384" width="11.421875" style="22" customWidth="1"/>
  </cols>
  <sheetData>
    <row r="1" spans="1:28" s="17" customFormat="1" ht="28.5" customHeight="1">
      <c r="A1" s="9" t="s">
        <v>48</v>
      </c>
      <c r="B1" s="9"/>
      <c r="C1" s="186"/>
      <c r="D1" s="186"/>
      <c r="E1" s="186"/>
      <c r="F1" s="186"/>
      <c r="G1" s="188" t="s">
        <v>2</v>
      </c>
      <c r="H1" s="9"/>
      <c r="I1" s="9"/>
      <c r="J1" s="9"/>
      <c r="K1" s="11">
        <v>0.08</v>
      </c>
      <c r="L1" s="9" t="s">
        <v>15</v>
      </c>
      <c r="M1" s="9"/>
      <c r="N1" s="9"/>
      <c r="O1" s="94" t="s">
        <v>21</v>
      </c>
      <c r="P1" s="12"/>
      <c r="Q1" s="12"/>
      <c r="R1" s="13">
        <v>0.1</v>
      </c>
      <c r="S1" s="14"/>
      <c r="T1" s="15"/>
      <c r="U1" s="14"/>
      <c r="V1" s="14"/>
      <c r="W1" s="149"/>
      <c r="X1" s="149"/>
      <c r="Y1" s="14"/>
      <c r="Z1" s="9"/>
      <c r="AA1" s="9"/>
      <c r="AB1" s="16"/>
    </row>
    <row r="2" spans="1:28" s="17" customFormat="1" ht="15.75">
      <c r="A2" s="9" t="s">
        <v>49</v>
      </c>
      <c r="B2" s="9"/>
      <c r="C2" s="186"/>
      <c r="D2" s="186"/>
      <c r="E2" s="186"/>
      <c r="F2" s="186"/>
      <c r="G2" s="188"/>
      <c r="H2" s="9"/>
      <c r="I2" s="9"/>
      <c r="J2" s="9"/>
      <c r="K2" s="9" t="s">
        <v>64</v>
      </c>
      <c r="L2" s="9" t="s">
        <v>65</v>
      </c>
      <c r="M2" s="9"/>
      <c r="N2" s="9"/>
      <c r="O2" s="94" t="s">
        <v>83</v>
      </c>
      <c r="P2" s="183"/>
      <c r="Q2" s="183"/>
      <c r="R2" s="15"/>
      <c r="S2" s="14"/>
      <c r="T2" s="15"/>
      <c r="U2" s="14"/>
      <c r="V2" s="14"/>
      <c r="W2" s="149"/>
      <c r="X2" s="149"/>
      <c r="Y2" s="14"/>
      <c r="Z2" s="9"/>
      <c r="AA2" s="9"/>
      <c r="AB2" s="16"/>
    </row>
    <row r="3" spans="1:25" s="23" customFormat="1" ht="15.75">
      <c r="A3" s="9" t="s">
        <v>50</v>
      </c>
      <c r="B3" s="9"/>
      <c r="C3" s="186"/>
      <c r="D3" s="186"/>
      <c r="E3" s="186"/>
      <c r="F3" s="186"/>
      <c r="G3" s="188"/>
      <c r="H3" s="9"/>
      <c r="I3" s="9"/>
      <c r="J3" s="10"/>
      <c r="K3" s="9" t="s">
        <v>83</v>
      </c>
      <c r="L3" s="182">
        <f ca="1">NOW()</f>
        <v>44054.57486493055</v>
      </c>
      <c r="M3" s="182"/>
      <c r="N3" s="9"/>
      <c r="O3" s="19"/>
      <c r="P3" s="20"/>
      <c r="Q3" s="20"/>
      <c r="R3" s="21"/>
      <c r="S3" s="22"/>
      <c r="T3" s="21"/>
      <c r="U3" s="22"/>
      <c r="V3" s="22"/>
      <c r="W3" s="40"/>
      <c r="X3" s="40"/>
      <c r="Y3" s="22"/>
    </row>
    <row r="4" spans="1:25" s="23" customFormat="1" ht="16.5" customHeight="1">
      <c r="A4" s="9" t="s">
        <v>51</v>
      </c>
      <c r="B4" s="9"/>
      <c r="C4" s="186"/>
      <c r="D4" s="186"/>
      <c r="E4" s="186"/>
      <c r="F4" s="186"/>
      <c r="G4" s="188"/>
      <c r="H4" s="9"/>
      <c r="I4" s="9"/>
      <c r="J4" s="9"/>
      <c r="K4" s="9" t="s">
        <v>14</v>
      </c>
      <c r="L4" s="9"/>
      <c r="M4" s="17"/>
      <c r="N4" s="17"/>
      <c r="O4" s="16"/>
      <c r="P4" s="20"/>
      <c r="Q4" s="20"/>
      <c r="R4" s="21"/>
      <c r="S4" s="22"/>
      <c r="T4" s="21"/>
      <c r="U4" s="22"/>
      <c r="V4" s="22"/>
      <c r="W4" s="40"/>
      <c r="X4" s="40"/>
      <c r="Y4" s="22"/>
    </row>
    <row r="5" spans="1:28" s="26" customFormat="1" ht="30" customHeight="1">
      <c r="A5" s="18" t="s">
        <v>52</v>
      </c>
      <c r="B5" s="18"/>
      <c r="C5" s="187"/>
      <c r="D5" s="187"/>
      <c r="E5" s="187"/>
      <c r="F5" s="187"/>
      <c r="G5" s="188"/>
      <c r="H5" s="9"/>
      <c r="I5" s="19"/>
      <c r="J5" s="19"/>
      <c r="K5" s="17"/>
      <c r="L5" s="17"/>
      <c r="M5" s="17"/>
      <c r="N5" s="17"/>
      <c r="O5" s="16"/>
      <c r="P5" s="20"/>
      <c r="Q5" s="20"/>
      <c r="R5" s="21"/>
      <c r="S5" s="22"/>
      <c r="T5" s="21"/>
      <c r="U5" s="22"/>
      <c r="V5" s="22"/>
      <c r="W5" s="40"/>
      <c r="X5" s="40"/>
      <c r="Y5" s="24"/>
      <c r="Z5" s="25"/>
      <c r="AA5" s="25"/>
      <c r="AB5" s="25"/>
    </row>
    <row r="6" spans="2:28" s="7" customFormat="1" ht="14.25" customHeight="1">
      <c r="B6" s="27"/>
      <c r="C6" s="27"/>
      <c r="D6" s="27"/>
      <c r="L6" s="28"/>
      <c r="M6" s="153" t="s">
        <v>17</v>
      </c>
      <c r="N6" s="29">
        <v>0.2</v>
      </c>
      <c r="O6" s="30"/>
      <c r="P6" s="31"/>
      <c r="Q6" s="31"/>
      <c r="R6" s="32"/>
      <c r="S6" s="33"/>
      <c r="T6" s="34"/>
      <c r="U6" s="35"/>
      <c r="V6" s="156" t="s">
        <v>23</v>
      </c>
      <c r="W6" s="150"/>
      <c r="X6" s="150"/>
      <c r="Y6" s="36"/>
      <c r="Z6" s="37"/>
      <c r="AA6" s="37"/>
      <c r="AB6" s="37"/>
    </row>
    <row r="7" spans="1:29" s="7" customFormat="1" ht="16.5" customHeight="1">
      <c r="A7" s="38"/>
      <c r="B7" s="153" t="s">
        <v>62</v>
      </c>
      <c r="C7" s="39"/>
      <c r="D7" s="154" t="s">
        <v>66</v>
      </c>
      <c r="E7" s="154" t="s">
        <v>66</v>
      </c>
      <c r="F7" s="154" t="s">
        <v>33</v>
      </c>
      <c r="G7" s="154" t="s">
        <v>69</v>
      </c>
      <c r="H7" s="154" t="s">
        <v>69</v>
      </c>
      <c r="I7" s="154" t="s">
        <v>70</v>
      </c>
      <c r="J7" s="154" t="s">
        <v>71</v>
      </c>
      <c r="K7" s="154" t="s">
        <v>72</v>
      </c>
      <c r="L7" s="154" t="s">
        <v>16</v>
      </c>
      <c r="M7" s="153" t="s">
        <v>19</v>
      </c>
      <c r="N7" s="154" t="s">
        <v>78</v>
      </c>
      <c r="O7" s="154" t="s">
        <v>71</v>
      </c>
      <c r="P7" s="155" t="s">
        <v>68</v>
      </c>
      <c r="Q7" s="155" t="s">
        <v>46</v>
      </c>
      <c r="R7" s="156" t="s">
        <v>68</v>
      </c>
      <c r="S7" s="156" t="s">
        <v>7</v>
      </c>
      <c r="T7" s="156" t="s">
        <v>24</v>
      </c>
      <c r="U7" s="156" t="s">
        <v>25</v>
      </c>
      <c r="V7" s="156" t="s">
        <v>26</v>
      </c>
      <c r="W7" s="157" t="s">
        <v>37</v>
      </c>
      <c r="X7" s="157" t="s">
        <v>39</v>
      </c>
      <c r="Y7" s="158"/>
      <c r="Z7" s="159"/>
      <c r="AA7" s="159"/>
      <c r="AB7" s="159"/>
      <c r="AC7" s="160"/>
    </row>
    <row r="8" spans="1:28" s="160" customFormat="1" ht="13.5" customHeight="1" thickBot="1">
      <c r="A8" s="161" t="s">
        <v>73</v>
      </c>
      <c r="B8" s="161" t="s">
        <v>74</v>
      </c>
      <c r="C8" s="161" t="s">
        <v>63</v>
      </c>
      <c r="D8" s="161" t="s">
        <v>68</v>
      </c>
      <c r="E8" s="161" t="s">
        <v>67</v>
      </c>
      <c r="F8" s="161" t="s">
        <v>34</v>
      </c>
      <c r="G8" s="161" t="s">
        <v>68</v>
      </c>
      <c r="H8" s="161" t="s">
        <v>13</v>
      </c>
      <c r="I8" s="161" t="s">
        <v>67</v>
      </c>
      <c r="J8" s="161" t="s">
        <v>75</v>
      </c>
      <c r="K8" s="161" t="s">
        <v>18</v>
      </c>
      <c r="L8" s="161" t="s">
        <v>9</v>
      </c>
      <c r="M8" s="161" t="s">
        <v>9</v>
      </c>
      <c r="N8" s="161" t="s">
        <v>77</v>
      </c>
      <c r="O8" s="162" t="s">
        <v>10</v>
      </c>
      <c r="P8" s="163" t="s">
        <v>8</v>
      </c>
      <c r="Q8" s="163" t="s">
        <v>68</v>
      </c>
      <c r="R8" s="164" t="s">
        <v>6</v>
      </c>
      <c r="S8" s="164" t="s">
        <v>76</v>
      </c>
      <c r="T8" s="164" t="s">
        <v>27</v>
      </c>
      <c r="U8" s="164" t="s">
        <v>28</v>
      </c>
      <c r="V8" s="164">
        <v>0.55</v>
      </c>
      <c r="W8" s="179" t="s">
        <v>38</v>
      </c>
      <c r="X8" s="179" t="s">
        <v>38</v>
      </c>
      <c r="Y8" s="158"/>
      <c r="Z8" s="159"/>
      <c r="AA8" s="159"/>
      <c r="AB8" s="159"/>
    </row>
    <row r="9" spans="1:28" s="26" customFormat="1" ht="12.75">
      <c r="A9" s="41">
        <v>1</v>
      </c>
      <c r="B9" s="42"/>
      <c r="C9" s="43"/>
      <c r="D9" s="43"/>
      <c r="E9" s="43"/>
      <c r="F9" s="43"/>
      <c r="G9" s="43"/>
      <c r="H9" s="43"/>
      <c r="I9" s="43"/>
      <c r="J9" s="43"/>
      <c r="K9" s="44">
        <f aca="true" t="shared" si="0" ref="K9:K24">C9*E9*J9/1000</f>
        <v>0</v>
      </c>
      <c r="L9" s="44">
        <f aca="true" t="shared" si="1" ref="L9:L24">K9-(I9*H9*J9/1000)</f>
        <v>0</v>
      </c>
      <c r="M9" s="45" t="e">
        <f aca="true" t="shared" si="2" ref="M9:M24">+L9/J9</f>
        <v>#DIV/0!</v>
      </c>
      <c r="N9" s="46">
        <f aca="true" t="shared" si="3" ref="N9:N24">$N$6*O9</f>
        <v>0</v>
      </c>
      <c r="O9" s="46">
        <f aca="true" t="shared" si="4" ref="O9:O24">+L9*$K$1</f>
        <v>0</v>
      </c>
      <c r="P9" s="47">
        <f aca="true" t="shared" si="5" ref="P9:P24">+Q9*H9</f>
        <v>0</v>
      </c>
      <c r="Q9" s="48"/>
      <c r="R9" s="49">
        <v>0</v>
      </c>
      <c r="S9" s="50">
        <f aca="true" t="shared" si="6" ref="S9:S24">+R9*H9</f>
        <v>0</v>
      </c>
      <c r="T9" s="50">
        <f>C9</f>
        <v>0</v>
      </c>
      <c r="U9" s="165"/>
      <c r="V9" s="50">
        <f>T9*U9*$V$8</f>
        <v>0</v>
      </c>
      <c r="W9" s="178">
        <f>+C9*E9</f>
        <v>0</v>
      </c>
      <c r="X9" s="178">
        <f>+I9*H9</f>
        <v>0</v>
      </c>
      <c r="Y9" s="25"/>
      <c r="Z9" s="25"/>
      <c r="AA9" s="25"/>
      <c r="AB9" s="25"/>
    </row>
    <row r="10" spans="1:28" s="26" customFormat="1" ht="12.75">
      <c r="A10" s="51">
        <v>2</v>
      </c>
      <c r="B10" s="43"/>
      <c r="C10" s="43"/>
      <c r="D10" s="43"/>
      <c r="E10" s="43"/>
      <c r="F10" s="43"/>
      <c r="G10" s="43"/>
      <c r="H10" s="43"/>
      <c r="I10" s="43"/>
      <c r="J10" s="43"/>
      <c r="K10" s="44">
        <f t="shared" si="0"/>
        <v>0</v>
      </c>
      <c r="L10" s="44">
        <f t="shared" si="1"/>
        <v>0</v>
      </c>
      <c r="M10" s="45" t="e">
        <f t="shared" si="2"/>
        <v>#DIV/0!</v>
      </c>
      <c r="N10" s="46">
        <f t="shared" si="3"/>
        <v>0</v>
      </c>
      <c r="O10" s="46">
        <f t="shared" si="4"/>
        <v>0</v>
      </c>
      <c r="P10" s="47">
        <f t="shared" si="5"/>
        <v>0</v>
      </c>
      <c r="Q10" s="48"/>
      <c r="R10" s="49">
        <v>0</v>
      </c>
      <c r="S10" s="50">
        <f t="shared" si="6"/>
        <v>0</v>
      </c>
      <c r="T10" s="50">
        <f aca="true" t="shared" si="7" ref="T10:T28">C10</f>
        <v>0</v>
      </c>
      <c r="U10" s="165"/>
      <c r="V10" s="50">
        <f aca="true" t="shared" si="8" ref="V10:V24">T10*U10*$V$8</f>
        <v>0</v>
      </c>
      <c r="W10" s="177">
        <f aca="true" t="shared" si="9" ref="W10:W24">+C10*E10</f>
        <v>0</v>
      </c>
      <c r="X10" s="177">
        <f aca="true" t="shared" si="10" ref="X10:X24">+I10*H10</f>
        <v>0</v>
      </c>
      <c r="Y10" s="25"/>
      <c r="Z10" s="25"/>
      <c r="AA10" s="25"/>
      <c r="AB10" s="25"/>
    </row>
    <row r="11" spans="1:28" s="26" customFormat="1" ht="12.75">
      <c r="A11" s="51">
        <v>3</v>
      </c>
      <c r="B11" s="43"/>
      <c r="C11" s="43"/>
      <c r="D11" s="43"/>
      <c r="E11" s="43"/>
      <c r="F11" s="43"/>
      <c r="G11" s="43"/>
      <c r="H11" s="43"/>
      <c r="I11" s="43"/>
      <c r="J11" s="43"/>
      <c r="K11" s="44">
        <f t="shared" si="0"/>
        <v>0</v>
      </c>
      <c r="L11" s="44">
        <f t="shared" si="1"/>
        <v>0</v>
      </c>
      <c r="M11" s="45" t="e">
        <f t="shared" si="2"/>
        <v>#DIV/0!</v>
      </c>
      <c r="N11" s="46">
        <f t="shared" si="3"/>
        <v>0</v>
      </c>
      <c r="O11" s="46">
        <f t="shared" si="4"/>
        <v>0</v>
      </c>
      <c r="P11" s="47">
        <f t="shared" si="5"/>
        <v>0</v>
      </c>
      <c r="Q11" s="48"/>
      <c r="R11" s="49">
        <v>0</v>
      </c>
      <c r="S11" s="50">
        <f t="shared" si="6"/>
        <v>0</v>
      </c>
      <c r="T11" s="50">
        <f t="shared" si="7"/>
        <v>0</v>
      </c>
      <c r="U11" s="165"/>
      <c r="V11" s="50">
        <f t="shared" si="8"/>
        <v>0</v>
      </c>
      <c r="W11" s="177">
        <f t="shared" si="9"/>
        <v>0</v>
      </c>
      <c r="X11" s="177">
        <f t="shared" si="10"/>
        <v>0</v>
      </c>
      <c r="Y11" s="25"/>
      <c r="Z11" s="25"/>
      <c r="AA11" s="25"/>
      <c r="AB11" s="25"/>
    </row>
    <row r="12" spans="1:28" s="26" customFormat="1" ht="12.75">
      <c r="A12" s="51">
        <v>4</v>
      </c>
      <c r="B12" s="43"/>
      <c r="C12" s="43"/>
      <c r="D12" s="43"/>
      <c r="E12" s="43"/>
      <c r="F12" s="43"/>
      <c r="G12" s="43"/>
      <c r="H12" s="43"/>
      <c r="I12" s="43"/>
      <c r="J12" s="43"/>
      <c r="K12" s="44">
        <f t="shared" si="0"/>
        <v>0</v>
      </c>
      <c r="L12" s="44">
        <f t="shared" si="1"/>
        <v>0</v>
      </c>
      <c r="M12" s="45" t="e">
        <f t="shared" si="2"/>
        <v>#DIV/0!</v>
      </c>
      <c r="N12" s="46">
        <f t="shared" si="3"/>
        <v>0</v>
      </c>
      <c r="O12" s="46">
        <f t="shared" si="4"/>
        <v>0</v>
      </c>
      <c r="P12" s="47">
        <f t="shared" si="5"/>
        <v>0</v>
      </c>
      <c r="Q12" s="48"/>
      <c r="R12" s="49">
        <v>0</v>
      </c>
      <c r="S12" s="50">
        <f t="shared" si="6"/>
        <v>0</v>
      </c>
      <c r="T12" s="50">
        <f t="shared" si="7"/>
        <v>0</v>
      </c>
      <c r="U12" s="165"/>
      <c r="V12" s="50">
        <f t="shared" si="8"/>
        <v>0</v>
      </c>
      <c r="W12" s="177">
        <f t="shared" si="9"/>
        <v>0</v>
      </c>
      <c r="X12" s="177">
        <f t="shared" si="10"/>
        <v>0</v>
      </c>
      <c r="Y12" s="25"/>
      <c r="Z12" s="25"/>
      <c r="AA12" s="25"/>
      <c r="AB12" s="25"/>
    </row>
    <row r="13" spans="1:28" s="26" customFormat="1" ht="12.75">
      <c r="A13" s="51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4">
        <f t="shared" si="0"/>
        <v>0</v>
      </c>
      <c r="L13" s="44">
        <f t="shared" si="1"/>
        <v>0</v>
      </c>
      <c r="M13" s="45" t="e">
        <f t="shared" si="2"/>
        <v>#DIV/0!</v>
      </c>
      <c r="N13" s="46">
        <f t="shared" si="3"/>
        <v>0</v>
      </c>
      <c r="O13" s="46">
        <f t="shared" si="4"/>
        <v>0</v>
      </c>
      <c r="P13" s="47">
        <f t="shared" si="5"/>
        <v>0</v>
      </c>
      <c r="Q13" s="48"/>
      <c r="R13" s="49">
        <v>0</v>
      </c>
      <c r="S13" s="50">
        <f t="shared" si="6"/>
        <v>0</v>
      </c>
      <c r="T13" s="50">
        <f t="shared" si="7"/>
        <v>0</v>
      </c>
      <c r="U13" s="165"/>
      <c r="V13" s="50">
        <f t="shared" si="8"/>
        <v>0</v>
      </c>
      <c r="W13" s="177">
        <f t="shared" si="9"/>
        <v>0</v>
      </c>
      <c r="X13" s="177">
        <f t="shared" si="10"/>
        <v>0</v>
      </c>
      <c r="Y13" s="25"/>
      <c r="Z13" s="25"/>
      <c r="AA13" s="25"/>
      <c r="AB13" s="25"/>
    </row>
    <row r="14" spans="1:28" s="26" customFormat="1" ht="12.75">
      <c r="A14" s="51">
        <v>6</v>
      </c>
      <c r="B14" s="43"/>
      <c r="C14" s="43"/>
      <c r="D14" s="43"/>
      <c r="E14" s="43"/>
      <c r="F14" s="43"/>
      <c r="G14" s="43"/>
      <c r="H14" s="43"/>
      <c r="I14" s="43"/>
      <c r="J14" s="43"/>
      <c r="K14" s="44">
        <f t="shared" si="0"/>
        <v>0</v>
      </c>
      <c r="L14" s="44">
        <f t="shared" si="1"/>
        <v>0</v>
      </c>
      <c r="M14" s="45" t="e">
        <f t="shared" si="2"/>
        <v>#DIV/0!</v>
      </c>
      <c r="N14" s="46">
        <f t="shared" si="3"/>
        <v>0</v>
      </c>
      <c r="O14" s="46">
        <f t="shared" si="4"/>
        <v>0</v>
      </c>
      <c r="P14" s="47">
        <f t="shared" si="5"/>
        <v>0</v>
      </c>
      <c r="Q14" s="48"/>
      <c r="R14" s="49">
        <v>0</v>
      </c>
      <c r="S14" s="50">
        <f t="shared" si="6"/>
        <v>0</v>
      </c>
      <c r="T14" s="50">
        <f t="shared" si="7"/>
        <v>0</v>
      </c>
      <c r="U14" s="165"/>
      <c r="V14" s="50">
        <f t="shared" si="8"/>
        <v>0</v>
      </c>
      <c r="W14" s="177">
        <f t="shared" si="9"/>
        <v>0</v>
      </c>
      <c r="X14" s="177">
        <f t="shared" si="10"/>
        <v>0</v>
      </c>
      <c r="Y14" s="25"/>
      <c r="Z14" s="25"/>
      <c r="AA14" s="25"/>
      <c r="AB14" s="25"/>
    </row>
    <row r="15" spans="1:28" s="26" customFormat="1" ht="12.75">
      <c r="A15" s="51">
        <v>7</v>
      </c>
      <c r="B15" s="43"/>
      <c r="C15" s="43"/>
      <c r="D15" s="43"/>
      <c r="E15" s="43"/>
      <c r="F15" s="43"/>
      <c r="G15" s="43"/>
      <c r="H15" s="43"/>
      <c r="I15" s="43"/>
      <c r="J15" s="43"/>
      <c r="K15" s="44">
        <f t="shared" si="0"/>
        <v>0</v>
      </c>
      <c r="L15" s="44">
        <f t="shared" si="1"/>
        <v>0</v>
      </c>
      <c r="M15" s="45" t="e">
        <f t="shared" si="2"/>
        <v>#DIV/0!</v>
      </c>
      <c r="N15" s="46">
        <f t="shared" si="3"/>
        <v>0</v>
      </c>
      <c r="O15" s="46">
        <f t="shared" si="4"/>
        <v>0</v>
      </c>
      <c r="P15" s="47">
        <f t="shared" si="5"/>
        <v>0</v>
      </c>
      <c r="Q15" s="48"/>
      <c r="R15" s="49">
        <v>0</v>
      </c>
      <c r="S15" s="50">
        <f t="shared" si="6"/>
        <v>0</v>
      </c>
      <c r="T15" s="50">
        <f t="shared" si="7"/>
        <v>0</v>
      </c>
      <c r="U15" s="165"/>
      <c r="V15" s="50">
        <f t="shared" si="8"/>
        <v>0</v>
      </c>
      <c r="W15" s="177">
        <f t="shared" si="9"/>
        <v>0</v>
      </c>
      <c r="X15" s="177">
        <f t="shared" si="10"/>
        <v>0</v>
      </c>
      <c r="Y15" s="25"/>
      <c r="Z15" s="25"/>
      <c r="AA15" s="25"/>
      <c r="AB15" s="25"/>
    </row>
    <row r="16" spans="1:28" s="26" customFormat="1" ht="12.75">
      <c r="A16" s="51">
        <v>8</v>
      </c>
      <c r="B16" s="43"/>
      <c r="C16" s="43"/>
      <c r="D16" s="43"/>
      <c r="E16" s="43"/>
      <c r="F16" s="43"/>
      <c r="G16" s="43"/>
      <c r="H16" s="43"/>
      <c r="I16" s="43"/>
      <c r="J16" s="43"/>
      <c r="K16" s="44">
        <f t="shared" si="0"/>
        <v>0</v>
      </c>
      <c r="L16" s="44">
        <f t="shared" si="1"/>
        <v>0</v>
      </c>
      <c r="M16" s="45" t="e">
        <f t="shared" si="2"/>
        <v>#DIV/0!</v>
      </c>
      <c r="N16" s="46">
        <f t="shared" si="3"/>
        <v>0</v>
      </c>
      <c r="O16" s="46">
        <f t="shared" si="4"/>
        <v>0</v>
      </c>
      <c r="P16" s="47">
        <f t="shared" si="5"/>
        <v>0</v>
      </c>
      <c r="Q16" s="48"/>
      <c r="R16" s="49">
        <v>0</v>
      </c>
      <c r="S16" s="50">
        <f t="shared" si="6"/>
        <v>0</v>
      </c>
      <c r="T16" s="50">
        <f t="shared" si="7"/>
        <v>0</v>
      </c>
      <c r="U16" s="165"/>
      <c r="V16" s="50">
        <f t="shared" si="8"/>
        <v>0</v>
      </c>
      <c r="W16" s="177">
        <f t="shared" si="9"/>
        <v>0</v>
      </c>
      <c r="X16" s="177">
        <f t="shared" si="10"/>
        <v>0</v>
      </c>
      <c r="Y16" s="25"/>
      <c r="Z16" s="25"/>
      <c r="AA16" s="25"/>
      <c r="AB16" s="25"/>
    </row>
    <row r="17" spans="1:28" s="26" customFormat="1" ht="12.75">
      <c r="A17" s="51">
        <v>9</v>
      </c>
      <c r="B17" s="43"/>
      <c r="C17" s="43"/>
      <c r="D17" s="43"/>
      <c r="E17" s="43"/>
      <c r="F17" s="43"/>
      <c r="G17" s="43"/>
      <c r="H17" s="43"/>
      <c r="I17" s="43"/>
      <c r="J17" s="43"/>
      <c r="K17" s="44">
        <f t="shared" si="0"/>
        <v>0</v>
      </c>
      <c r="L17" s="44">
        <f t="shared" si="1"/>
        <v>0</v>
      </c>
      <c r="M17" s="45" t="e">
        <f t="shared" si="2"/>
        <v>#DIV/0!</v>
      </c>
      <c r="N17" s="46">
        <f t="shared" si="3"/>
        <v>0</v>
      </c>
      <c r="O17" s="46">
        <f t="shared" si="4"/>
        <v>0</v>
      </c>
      <c r="P17" s="47">
        <f t="shared" si="5"/>
        <v>0</v>
      </c>
      <c r="Q17" s="48"/>
      <c r="R17" s="49">
        <v>0</v>
      </c>
      <c r="S17" s="50">
        <f t="shared" si="6"/>
        <v>0</v>
      </c>
      <c r="T17" s="50">
        <f t="shared" si="7"/>
        <v>0</v>
      </c>
      <c r="U17" s="165"/>
      <c r="V17" s="50">
        <f t="shared" si="8"/>
        <v>0</v>
      </c>
      <c r="W17" s="177">
        <f t="shared" si="9"/>
        <v>0</v>
      </c>
      <c r="X17" s="177">
        <f t="shared" si="10"/>
        <v>0</v>
      </c>
      <c r="Y17" s="25"/>
      <c r="Z17" s="25"/>
      <c r="AA17" s="25"/>
      <c r="AB17" s="25"/>
    </row>
    <row r="18" spans="1:28" s="26" customFormat="1" ht="12.75">
      <c r="A18" s="51">
        <v>10</v>
      </c>
      <c r="B18" s="43"/>
      <c r="C18" s="43"/>
      <c r="D18" s="43"/>
      <c r="E18" s="43"/>
      <c r="F18" s="43"/>
      <c r="G18" s="43"/>
      <c r="H18" s="43"/>
      <c r="I18" s="43"/>
      <c r="J18" s="43"/>
      <c r="K18" s="44">
        <f t="shared" si="0"/>
        <v>0</v>
      </c>
      <c r="L18" s="44">
        <f t="shared" si="1"/>
        <v>0</v>
      </c>
      <c r="M18" s="45" t="e">
        <f t="shared" si="2"/>
        <v>#DIV/0!</v>
      </c>
      <c r="N18" s="46">
        <f t="shared" si="3"/>
        <v>0</v>
      </c>
      <c r="O18" s="46">
        <f t="shared" si="4"/>
        <v>0</v>
      </c>
      <c r="P18" s="47">
        <f t="shared" si="5"/>
        <v>0</v>
      </c>
      <c r="Q18" s="48"/>
      <c r="R18" s="49">
        <v>0</v>
      </c>
      <c r="S18" s="50">
        <f t="shared" si="6"/>
        <v>0</v>
      </c>
      <c r="T18" s="50">
        <f t="shared" si="7"/>
        <v>0</v>
      </c>
      <c r="U18" s="165"/>
      <c r="V18" s="50">
        <f t="shared" si="8"/>
        <v>0</v>
      </c>
      <c r="W18" s="177">
        <f t="shared" si="9"/>
        <v>0</v>
      </c>
      <c r="X18" s="177">
        <f t="shared" si="10"/>
        <v>0</v>
      </c>
      <c r="Y18" s="25"/>
      <c r="Z18" s="25"/>
      <c r="AA18" s="25"/>
      <c r="AB18" s="25"/>
    </row>
    <row r="19" spans="1:28" s="26" customFormat="1" ht="12.75">
      <c r="A19" s="51">
        <v>11</v>
      </c>
      <c r="B19" s="43"/>
      <c r="C19" s="43"/>
      <c r="D19" s="43"/>
      <c r="E19" s="43"/>
      <c r="F19" s="43"/>
      <c r="G19" s="43"/>
      <c r="H19" s="43"/>
      <c r="I19" s="43"/>
      <c r="J19" s="43"/>
      <c r="K19" s="44">
        <f t="shared" si="0"/>
        <v>0</v>
      </c>
      <c r="L19" s="44">
        <f t="shared" si="1"/>
        <v>0</v>
      </c>
      <c r="M19" s="45" t="e">
        <f t="shared" si="2"/>
        <v>#DIV/0!</v>
      </c>
      <c r="N19" s="46">
        <f t="shared" si="3"/>
        <v>0</v>
      </c>
      <c r="O19" s="46">
        <f t="shared" si="4"/>
        <v>0</v>
      </c>
      <c r="P19" s="47">
        <f t="shared" si="5"/>
        <v>0</v>
      </c>
      <c r="Q19" s="48"/>
      <c r="R19" s="49">
        <v>0</v>
      </c>
      <c r="S19" s="50">
        <f t="shared" si="6"/>
        <v>0</v>
      </c>
      <c r="T19" s="50">
        <f t="shared" si="7"/>
        <v>0</v>
      </c>
      <c r="U19" s="165"/>
      <c r="V19" s="50">
        <f t="shared" si="8"/>
        <v>0</v>
      </c>
      <c r="W19" s="177">
        <f t="shared" si="9"/>
        <v>0</v>
      </c>
      <c r="X19" s="177">
        <f t="shared" si="10"/>
        <v>0</v>
      </c>
      <c r="Y19" s="25"/>
      <c r="Z19" s="25"/>
      <c r="AA19" s="25"/>
      <c r="AB19" s="25"/>
    </row>
    <row r="20" spans="1:28" s="26" customFormat="1" ht="12.75">
      <c r="A20" s="51">
        <v>12</v>
      </c>
      <c r="B20" s="43"/>
      <c r="C20" s="43"/>
      <c r="D20" s="43"/>
      <c r="E20" s="43"/>
      <c r="F20" s="43"/>
      <c r="G20" s="43"/>
      <c r="H20" s="43"/>
      <c r="I20" s="43"/>
      <c r="J20" s="43"/>
      <c r="K20" s="44">
        <f t="shared" si="0"/>
        <v>0</v>
      </c>
      <c r="L20" s="44">
        <f t="shared" si="1"/>
        <v>0</v>
      </c>
      <c r="M20" s="45" t="e">
        <f t="shared" si="2"/>
        <v>#DIV/0!</v>
      </c>
      <c r="N20" s="46">
        <f t="shared" si="3"/>
        <v>0</v>
      </c>
      <c r="O20" s="46">
        <f t="shared" si="4"/>
        <v>0</v>
      </c>
      <c r="P20" s="47">
        <f t="shared" si="5"/>
        <v>0</v>
      </c>
      <c r="Q20" s="48"/>
      <c r="R20" s="49">
        <v>0</v>
      </c>
      <c r="S20" s="50">
        <f t="shared" si="6"/>
        <v>0</v>
      </c>
      <c r="T20" s="50">
        <f t="shared" si="7"/>
        <v>0</v>
      </c>
      <c r="U20" s="165"/>
      <c r="V20" s="50">
        <f t="shared" si="8"/>
        <v>0</v>
      </c>
      <c r="W20" s="177">
        <f t="shared" si="9"/>
        <v>0</v>
      </c>
      <c r="X20" s="177">
        <f t="shared" si="10"/>
        <v>0</v>
      </c>
      <c r="Y20" s="25"/>
      <c r="Z20" s="25"/>
      <c r="AA20" s="25"/>
      <c r="AB20" s="25"/>
    </row>
    <row r="21" spans="1:28" s="26" customFormat="1" ht="12.75">
      <c r="A21" s="51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4">
        <f t="shared" si="0"/>
        <v>0</v>
      </c>
      <c r="L21" s="44">
        <f t="shared" si="1"/>
        <v>0</v>
      </c>
      <c r="M21" s="45" t="e">
        <f t="shared" si="2"/>
        <v>#DIV/0!</v>
      </c>
      <c r="N21" s="46">
        <f t="shared" si="3"/>
        <v>0</v>
      </c>
      <c r="O21" s="46">
        <f t="shared" si="4"/>
        <v>0</v>
      </c>
      <c r="P21" s="47">
        <f t="shared" si="5"/>
        <v>0</v>
      </c>
      <c r="Q21" s="48"/>
      <c r="R21" s="49">
        <v>0</v>
      </c>
      <c r="S21" s="50">
        <f t="shared" si="6"/>
        <v>0</v>
      </c>
      <c r="T21" s="50">
        <f t="shared" si="7"/>
        <v>0</v>
      </c>
      <c r="U21" s="165"/>
      <c r="V21" s="50">
        <f t="shared" si="8"/>
        <v>0</v>
      </c>
      <c r="W21" s="177">
        <f t="shared" si="9"/>
        <v>0</v>
      </c>
      <c r="X21" s="177">
        <f t="shared" si="10"/>
        <v>0</v>
      </c>
      <c r="Y21" s="25"/>
      <c r="Z21" s="25"/>
      <c r="AA21" s="25"/>
      <c r="AB21" s="25"/>
    </row>
    <row r="22" spans="1:28" s="26" customFormat="1" ht="12.75">
      <c r="A22" s="51">
        <v>14</v>
      </c>
      <c r="B22" s="43"/>
      <c r="C22" s="43"/>
      <c r="D22" s="43"/>
      <c r="E22" s="43"/>
      <c r="F22" s="43"/>
      <c r="G22" s="43"/>
      <c r="H22" s="43"/>
      <c r="I22" s="43"/>
      <c r="J22" s="43"/>
      <c r="K22" s="44">
        <f t="shared" si="0"/>
        <v>0</v>
      </c>
      <c r="L22" s="44">
        <f t="shared" si="1"/>
        <v>0</v>
      </c>
      <c r="M22" s="45" t="e">
        <f t="shared" si="2"/>
        <v>#DIV/0!</v>
      </c>
      <c r="N22" s="46">
        <f t="shared" si="3"/>
        <v>0</v>
      </c>
      <c r="O22" s="46">
        <f t="shared" si="4"/>
        <v>0</v>
      </c>
      <c r="P22" s="47">
        <f t="shared" si="5"/>
        <v>0</v>
      </c>
      <c r="Q22" s="48"/>
      <c r="R22" s="49">
        <v>0</v>
      </c>
      <c r="S22" s="50">
        <f t="shared" si="6"/>
        <v>0</v>
      </c>
      <c r="T22" s="50">
        <f t="shared" si="7"/>
        <v>0</v>
      </c>
      <c r="U22" s="165"/>
      <c r="V22" s="50">
        <f t="shared" si="8"/>
        <v>0</v>
      </c>
      <c r="W22" s="177">
        <f t="shared" si="9"/>
        <v>0</v>
      </c>
      <c r="X22" s="177">
        <f t="shared" si="10"/>
        <v>0</v>
      </c>
      <c r="Y22" s="25"/>
      <c r="Z22" s="25"/>
      <c r="AA22" s="25"/>
      <c r="AB22" s="25"/>
    </row>
    <row r="23" spans="1:28" s="26" customFormat="1" ht="12.75">
      <c r="A23" s="51">
        <v>15</v>
      </c>
      <c r="B23" s="43"/>
      <c r="C23" s="43"/>
      <c r="D23" s="43"/>
      <c r="E23" s="43"/>
      <c r="F23" s="43"/>
      <c r="G23" s="43"/>
      <c r="H23" s="43"/>
      <c r="I23" s="43"/>
      <c r="J23" s="43"/>
      <c r="K23" s="44">
        <f t="shared" si="0"/>
        <v>0</v>
      </c>
      <c r="L23" s="44">
        <f t="shared" si="1"/>
        <v>0</v>
      </c>
      <c r="M23" s="45" t="e">
        <f t="shared" si="2"/>
        <v>#DIV/0!</v>
      </c>
      <c r="N23" s="46">
        <f t="shared" si="3"/>
        <v>0</v>
      </c>
      <c r="O23" s="46">
        <f t="shared" si="4"/>
        <v>0</v>
      </c>
      <c r="P23" s="47">
        <f t="shared" si="5"/>
        <v>0</v>
      </c>
      <c r="Q23" s="48"/>
      <c r="R23" s="49">
        <v>0</v>
      </c>
      <c r="S23" s="50">
        <f t="shared" si="6"/>
        <v>0</v>
      </c>
      <c r="T23" s="50">
        <f t="shared" si="7"/>
        <v>0</v>
      </c>
      <c r="U23" s="165"/>
      <c r="V23" s="50">
        <f t="shared" si="8"/>
        <v>0</v>
      </c>
      <c r="W23" s="177">
        <f t="shared" si="9"/>
        <v>0</v>
      </c>
      <c r="X23" s="177">
        <f t="shared" si="10"/>
        <v>0</v>
      </c>
      <c r="Y23" s="25"/>
      <c r="Z23" s="25"/>
      <c r="AA23" s="25"/>
      <c r="AB23" s="25"/>
    </row>
    <row r="24" spans="1:28" s="26" customFormat="1" ht="12.75">
      <c r="A24" s="51">
        <v>16</v>
      </c>
      <c r="B24" s="43"/>
      <c r="C24" s="43"/>
      <c r="D24" s="43"/>
      <c r="E24" s="43"/>
      <c r="F24" s="43"/>
      <c r="G24" s="43"/>
      <c r="H24" s="43"/>
      <c r="I24" s="43"/>
      <c r="J24" s="43"/>
      <c r="K24" s="44">
        <f t="shared" si="0"/>
        <v>0</v>
      </c>
      <c r="L24" s="44">
        <f t="shared" si="1"/>
        <v>0</v>
      </c>
      <c r="M24" s="45" t="e">
        <f t="shared" si="2"/>
        <v>#DIV/0!</v>
      </c>
      <c r="N24" s="46">
        <f t="shared" si="3"/>
        <v>0</v>
      </c>
      <c r="O24" s="46">
        <f t="shared" si="4"/>
        <v>0</v>
      </c>
      <c r="P24" s="47">
        <f t="shared" si="5"/>
        <v>0</v>
      </c>
      <c r="Q24" s="48"/>
      <c r="R24" s="49">
        <v>0</v>
      </c>
      <c r="S24" s="50">
        <f t="shared" si="6"/>
        <v>0</v>
      </c>
      <c r="T24" s="50">
        <f t="shared" si="7"/>
        <v>0</v>
      </c>
      <c r="U24" s="165"/>
      <c r="V24" s="50">
        <f t="shared" si="8"/>
        <v>0</v>
      </c>
      <c r="W24" s="177">
        <f t="shared" si="9"/>
        <v>0</v>
      </c>
      <c r="X24" s="177">
        <f t="shared" si="10"/>
        <v>0</v>
      </c>
      <c r="Y24" s="25"/>
      <c r="Z24" s="25"/>
      <c r="AA24" s="25"/>
      <c r="AB24" s="25"/>
    </row>
    <row r="25" spans="1:28" s="26" customFormat="1" ht="12.75">
      <c r="A25" s="51">
        <v>17</v>
      </c>
      <c r="B25" s="43"/>
      <c r="C25" s="43"/>
      <c r="D25" s="43"/>
      <c r="E25" s="43"/>
      <c r="F25" s="43"/>
      <c r="G25" s="43"/>
      <c r="H25" s="43"/>
      <c r="I25" s="43"/>
      <c r="J25" s="43"/>
      <c r="K25" s="44">
        <f>C25*E25*J25/1000</f>
        <v>0</v>
      </c>
      <c r="L25" s="44">
        <f>K25-(I25*H25*J25/1000)</f>
        <v>0</v>
      </c>
      <c r="M25" s="45" t="e">
        <f>+L25/J25</f>
        <v>#DIV/0!</v>
      </c>
      <c r="N25" s="46">
        <f>$N$6*O25</f>
        <v>0</v>
      </c>
      <c r="O25" s="46">
        <f>+L25*$K$1</f>
        <v>0</v>
      </c>
      <c r="P25" s="47">
        <f>+Q25*H25</f>
        <v>0</v>
      </c>
      <c r="Q25" s="48"/>
      <c r="R25" s="49">
        <v>0</v>
      </c>
      <c r="S25" s="50">
        <f>+R25*H25</f>
        <v>0</v>
      </c>
      <c r="T25" s="50">
        <f t="shared" si="7"/>
        <v>0</v>
      </c>
      <c r="U25" s="165"/>
      <c r="V25" s="50">
        <f>T25*U25*$V$8</f>
        <v>0</v>
      </c>
      <c r="W25" s="177">
        <f>+C25*E25</f>
        <v>0</v>
      </c>
      <c r="X25" s="177">
        <f>+I25*H25</f>
        <v>0</v>
      </c>
      <c r="Y25" s="25"/>
      <c r="Z25" s="25"/>
      <c r="AA25" s="25"/>
      <c r="AB25" s="25"/>
    </row>
    <row r="26" spans="1:28" s="26" customFormat="1" ht="12.75">
      <c r="A26" s="51">
        <f>+A25+1</f>
        <v>18</v>
      </c>
      <c r="B26" s="43"/>
      <c r="C26" s="43"/>
      <c r="D26" s="43"/>
      <c r="E26" s="43"/>
      <c r="F26" s="43"/>
      <c r="G26" s="43"/>
      <c r="H26" s="43"/>
      <c r="I26" s="43"/>
      <c r="J26" s="43"/>
      <c r="K26" s="44">
        <f>C26*E26*J26/1000</f>
        <v>0</v>
      </c>
      <c r="L26" s="44">
        <f>K26-(I26*H26*J26/1000)</f>
        <v>0</v>
      </c>
      <c r="M26" s="45" t="e">
        <f>+L26/J26</f>
        <v>#DIV/0!</v>
      </c>
      <c r="N26" s="46">
        <f>$N$6*O26</f>
        <v>0</v>
      </c>
      <c r="O26" s="46">
        <f>+L26*$K$1</f>
        <v>0</v>
      </c>
      <c r="P26" s="47">
        <f>+Q26*H26</f>
        <v>0</v>
      </c>
      <c r="Q26" s="48"/>
      <c r="R26" s="49">
        <v>0</v>
      </c>
      <c r="S26" s="50">
        <f>+R26*H26</f>
        <v>0</v>
      </c>
      <c r="T26" s="50">
        <f t="shared" si="7"/>
        <v>0</v>
      </c>
      <c r="U26" s="165"/>
      <c r="V26" s="50">
        <f>T26*U26*$V$8</f>
        <v>0</v>
      </c>
      <c r="W26" s="177">
        <f>+C26*E26</f>
        <v>0</v>
      </c>
      <c r="X26" s="177">
        <f>+I26*H26</f>
        <v>0</v>
      </c>
      <c r="Y26" s="25"/>
      <c r="Z26" s="25"/>
      <c r="AA26" s="25"/>
      <c r="AB26" s="25"/>
    </row>
    <row r="27" spans="1:28" s="26" customFormat="1" ht="12.75">
      <c r="A27" s="51">
        <f>+A26+1</f>
        <v>19</v>
      </c>
      <c r="B27" s="43"/>
      <c r="C27" s="43"/>
      <c r="D27" s="43"/>
      <c r="E27" s="43"/>
      <c r="F27" s="43"/>
      <c r="G27" s="43"/>
      <c r="H27" s="43"/>
      <c r="I27" s="43"/>
      <c r="J27" s="43"/>
      <c r="K27" s="44">
        <f>C27*E27*J27/1000</f>
        <v>0</v>
      </c>
      <c r="L27" s="44">
        <f>K27-(I27*H27*J27/1000)</f>
        <v>0</v>
      </c>
      <c r="M27" s="45" t="e">
        <f>+L27/J27</f>
        <v>#DIV/0!</v>
      </c>
      <c r="N27" s="46">
        <f>$N$6*O27</f>
        <v>0</v>
      </c>
      <c r="O27" s="46">
        <f>+L27*$K$1</f>
        <v>0</v>
      </c>
      <c r="P27" s="47">
        <f>+Q27*H27</f>
        <v>0</v>
      </c>
      <c r="Q27" s="48"/>
      <c r="R27" s="49">
        <v>0</v>
      </c>
      <c r="S27" s="50">
        <f>+R27*H27</f>
        <v>0</v>
      </c>
      <c r="T27" s="50">
        <f t="shared" si="7"/>
        <v>0</v>
      </c>
      <c r="U27" s="165"/>
      <c r="V27" s="50">
        <f>T27*U27*$V$8</f>
        <v>0</v>
      </c>
      <c r="W27" s="177">
        <f>+C27*E27</f>
        <v>0</v>
      </c>
      <c r="X27" s="177">
        <f>+I27*H27</f>
        <v>0</v>
      </c>
      <c r="Y27" s="25"/>
      <c r="Z27" s="25"/>
      <c r="AA27" s="25"/>
      <c r="AB27" s="25"/>
    </row>
    <row r="28" spans="1:28" s="26" customFormat="1" ht="12.75">
      <c r="A28" s="51">
        <f>+A27+1</f>
        <v>20</v>
      </c>
      <c r="B28" s="43"/>
      <c r="C28" s="43"/>
      <c r="D28" s="43"/>
      <c r="E28" s="43"/>
      <c r="F28" s="43"/>
      <c r="G28" s="43"/>
      <c r="H28" s="43"/>
      <c r="I28" s="43"/>
      <c r="J28" s="43"/>
      <c r="K28" s="44">
        <f>C28*E28*J28/1000</f>
        <v>0</v>
      </c>
      <c r="L28" s="44">
        <f>K28-(I28*H28*J28/1000)</f>
        <v>0</v>
      </c>
      <c r="M28" s="45" t="e">
        <f>+L28/J28</f>
        <v>#DIV/0!</v>
      </c>
      <c r="N28" s="46">
        <f>$N$6*O28</f>
        <v>0</v>
      </c>
      <c r="O28" s="46">
        <f>+L28*$K$1</f>
        <v>0</v>
      </c>
      <c r="P28" s="47">
        <f>+Q28*H28</f>
        <v>0</v>
      </c>
      <c r="Q28" s="48"/>
      <c r="R28" s="147">
        <v>0</v>
      </c>
      <c r="S28" s="50">
        <f>+R28*H28</f>
        <v>0</v>
      </c>
      <c r="T28" s="50">
        <f t="shared" si="7"/>
        <v>0</v>
      </c>
      <c r="U28" s="165"/>
      <c r="V28" s="50">
        <f>T28*U28*$V$8</f>
        <v>0</v>
      </c>
      <c r="W28" s="177">
        <f>+C28*E28</f>
        <v>0</v>
      </c>
      <c r="X28" s="177">
        <f>+I28*H28</f>
        <v>0</v>
      </c>
      <c r="Y28" s="25"/>
      <c r="Z28" s="25"/>
      <c r="AA28" s="25"/>
      <c r="AB28" s="25"/>
    </row>
    <row r="29" spans="2:28" s="26" customFormat="1" ht="12.75">
      <c r="B29" s="28"/>
      <c r="C29" s="28"/>
      <c r="D29" s="28"/>
      <c r="E29" s="52"/>
      <c r="F29" s="28"/>
      <c r="G29" s="148" t="s">
        <v>22</v>
      </c>
      <c r="H29" s="52">
        <f>SUM(H9:H28)</f>
        <v>0</v>
      </c>
      <c r="I29" s="52"/>
      <c r="J29" s="28"/>
      <c r="K29" s="52">
        <f aca="true" t="shared" si="11" ref="K29:P29">SUM(K9:K28)</f>
        <v>0</v>
      </c>
      <c r="L29" s="52">
        <f t="shared" si="11"/>
        <v>0</v>
      </c>
      <c r="M29" s="28" t="e">
        <f t="shared" si="11"/>
        <v>#DIV/0!</v>
      </c>
      <c r="N29" s="54">
        <f t="shared" si="11"/>
        <v>0</v>
      </c>
      <c r="O29" s="55">
        <f t="shared" si="11"/>
        <v>0</v>
      </c>
      <c r="P29" s="56">
        <f t="shared" si="11"/>
        <v>0</v>
      </c>
      <c r="Q29" s="56"/>
      <c r="R29" s="146"/>
      <c r="S29" s="57">
        <f>SUM(S9:S28)</f>
        <v>0</v>
      </c>
      <c r="T29" s="58"/>
      <c r="U29" s="59"/>
      <c r="V29" s="60">
        <f>SUM(V9:V28)</f>
        <v>0</v>
      </c>
      <c r="W29" s="151"/>
      <c r="X29" s="151"/>
      <c r="Y29" s="25"/>
      <c r="Z29" s="25"/>
      <c r="AA29" s="25"/>
      <c r="AB29" s="25"/>
    </row>
    <row r="30" spans="2:29" s="26" customFormat="1" ht="45" customHeight="1">
      <c r="B30" s="28"/>
      <c r="C30" s="28"/>
      <c r="D30" s="28"/>
      <c r="E30" s="52"/>
      <c r="F30" s="28"/>
      <c r="G30" s="53"/>
      <c r="H30" s="52"/>
      <c r="I30" s="52"/>
      <c r="J30" s="28"/>
      <c r="K30" s="52"/>
      <c r="L30" s="52"/>
      <c r="M30" s="12"/>
      <c r="N30" s="55"/>
      <c r="O30" s="55"/>
      <c r="P30" s="61"/>
      <c r="Q30" s="184" t="s">
        <v>0</v>
      </c>
      <c r="R30" s="184"/>
      <c r="S30" s="166">
        <v>0.85</v>
      </c>
      <c r="T30" s="184" t="s">
        <v>1</v>
      </c>
      <c r="U30" s="184"/>
      <c r="V30" s="167">
        <v>0.95</v>
      </c>
      <c r="W30" s="151"/>
      <c r="X30" s="151"/>
      <c r="Y30" s="24"/>
      <c r="Z30" s="24"/>
      <c r="AA30" s="24"/>
      <c r="AB30" s="24"/>
      <c r="AC30" s="62"/>
    </row>
    <row r="31" spans="2:29" s="26" customFormat="1" ht="12.75">
      <c r="B31" s="28"/>
      <c r="C31" s="28"/>
      <c r="D31" s="28"/>
      <c r="E31" s="28"/>
      <c r="F31" s="28"/>
      <c r="G31" s="53"/>
      <c r="H31" s="52"/>
      <c r="I31" s="28"/>
      <c r="J31" s="28"/>
      <c r="K31" s="52"/>
      <c r="L31" s="52"/>
      <c r="M31" s="12"/>
      <c r="N31" s="55"/>
      <c r="O31" s="55"/>
      <c r="P31" s="61"/>
      <c r="Q31" s="61"/>
      <c r="R31" s="57"/>
      <c r="S31" s="63">
        <f>+S29/S30</f>
        <v>0</v>
      </c>
      <c r="T31" s="58"/>
      <c r="U31" s="59"/>
      <c r="V31" s="63">
        <f>+V29/V30</f>
        <v>0</v>
      </c>
      <c r="W31" s="151">
        <f>SUM(W9:W30)</f>
        <v>0</v>
      </c>
      <c r="X31" s="151">
        <f>SUM(X9:X30)</f>
        <v>0</v>
      </c>
      <c r="Y31" s="24"/>
      <c r="Z31" s="24"/>
      <c r="AA31" s="24"/>
      <c r="AB31" s="24"/>
      <c r="AC31" s="62"/>
    </row>
    <row r="32" spans="2:29" s="26" customFormat="1" ht="21.75" customHeight="1">
      <c r="B32" s="28"/>
      <c r="C32" s="28"/>
      <c r="D32" s="28"/>
      <c r="E32" s="28"/>
      <c r="F32" s="28"/>
      <c r="G32" s="53"/>
      <c r="H32" s="52"/>
      <c r="I32" s="28"/>
      <c r="J32" s="28"/>
      <c r="K32" s="52"/>
      <c r="L32" s="52"/>
      <c r="M32" s="12"/>
      <c r="N32" s="55"/>
      <c r="O32" s="55"/>
      <c r="P32" s="61"/>
      <c r="Q32" s="61"/>
      <c r="R32" s="64"/>
      <c r="S32" s="64"/>
      <c r="T32" s="21"/>
      <c r="U32" s="22"/>
      <c r="V32" s="65"/>
      <c r="W32" s="40"/>
      <c r="X32" s="40"/>
      <c r="Y32" s="24"/>
      <c r="Z32" s="24"/>
      <c r="AA32" s="24"/>
      <c r="AB32" s="24"/>
      <c r="AC32" s="62"/>
    </row>
    <row r="33" spans="2:29" s="26" customFormat="1" ht="12" customHeight="1">
      <c r="B33" s="28"/>
      <c r="C33" s="28"/>
      <c r="D33" s="28"/>
      <c r="E33" s="28"/>
      <c r="F33" s="28"/>
      <c r="G33" s="53"/>
      <c r="H33" s="28"/>
      <c r="I33" s="28"/>
      <c r="J33" s="28"/>
      <c r="K33" s="66"/>
      <c r="L33" s="66"/>
      <c r="M33" s="67"/>
      <c r="N33" s="68"/>
      <c r="O33" s="31"/>
      <c r="P33" s="69"/>
      <c r="Q33" s="69"/>
      <c r="R33" s="64"/>
      <c r="S33" s="64"/>
      <c r="T33" s="21"/>
      <c r="U33" s="22"/>
      <c r="V33" s="22"/>
      <c r="W33" s="40"/>
      <c r="X33" s="40"/>
      <c r="Y33" s="24"/>
      <c r="Z33" s="24"/>
      <c r="AA33" s="24"/>
      <c r="AB33" s="24"/>
      <c r="AC33" s="62"/>
    </row>
    <row r="34" spans="1:29" s="26" customFormat="1" ht="21.75" customHeight="1">
      <c r="A34" s="8" t="s">
        <v>53</v>
      </c>
      <c r="B34" s="70"/>
      <c r="C34" s="70"/>
      <c r="D34" s="70"/>
      <c r="E34" s="70"/>
      <c r="F34" s="70"/>
      <c r="G34" s="180">
        <f>(K29*K1)+N29</f>
        <v>0</v>
      </c>
      <c r="H34" s="181"/>
      <c r="I34" s="72"/>
      <c r="J34" s="73"/>
      <c r="K34" s="73"/>
      <c r="L34" s="71"/>
      <c r="M34" s="74"/>
      <c r="N34" s="74"/>
      <c r="O34" s="75"/>
      <c r="P34" s="75"/>
      <c r="Q34" s="75"/>
      <c r="R34" s="75"/>
      <c r="S34" s="185" t="s">
        <v>3</v>
      </c>
      <c r="T34" s="185"/>
      <c r="U34" s="185"/>
      <c r="V34" s="185"/>
      <c r="W34" s="185"/>
      <c r="X34" s="40"/>
      <c r="Y34" s="24"/>
      <c r="Z34" s="24"/>
      <c r="AA34" s="24"/>
      <c r="AB34" s="24"/>
      <c r="AC34" s="62"/>
    </row>
    <row r="35" spans="1:29" s="26" customFormat="1" ht="12" customHeight="1">
      <c r="A35" s="8"/>
      <c r="B35" s="70"/>
      <c r="C35" s="70"/>
      <c r="D35" s="70"/>
      <c r="E35" s="70"/>
      <c r="F35" s="70"/>
      <c r="G35" s="70"/>
      <c r="H35" s="70"/>
      <c r="I35" s="72"/>
      <c r="J35" s="72"/>
      <c r="K35" s="76"/>
      <c r="L35" s="77"/>
      <c r="M35" s="78"/>
      <c r="N35" s="79"/>
      <c r="O35" s="75"/>
      <c r="P35" s="75"/>
      <c r="Q35" s="75"/>
      <c r="R35" s="75"/>
      <c r="S35" s="185"/>
      <c r="T35" s="185"/>
      <c r="U35" s="185"/>
      <c r="V35" s="185"/>
      <c r="W35" s="185"/>
      <c r="X35" s="40"/>
      <c r="Y35" s="24"/>
      <c r="Z35" s="24"/>
      <c r="AA35" s="24"/>
      <c r="AB35" s="24"/>
      <c r="AC35" s="62"/>
    </row>
    <row r="36" spans="1:29" s="26" customFormat="1" ht="21.75" customHeight="1">
      <c r="A36" s="8" t="s">
        <v>59</v>
      </c>
      <c r="B36" s="70"/>
      <c r="C36" s="70"/>
      <c r="D36" s="70"/>
      <c r="E36" s="70"/>
      <c r="F36" s="70"/>
      <c r="G36" s="180">
        <f>(K29-L29)*K1</f>
        <v>0</v>
      </c>
      <c r="H36" s="181"/>
      <c r="I36" s="72"/>
      <c r="J36" s="73"/>
      <c r="K36" s="73"/>
      <c r="L36" s="71"/>
      <c r="M36" s="74"/>
      <c r="N36" s="74"/>
      <c r="O36" s="75"/>
      <c r="P36" s="75"/>
      <c r="Q36" s="75"/>
      <c r="R36" s="75"/>
      <c r="S36" s="185"/>
      <c r="T36" s="185"/>
      <c r="U36" s="185"/>
      <c r="V36" s="185"/>
      <c r="W36" s="185"/>
      <c r="X36" s="40"/>
      <c r="Y36" s="24"/>
      <c r="Z36" s="24"/>
      <c r="AA36" s="24"/>
      <c r="AB36" s="24"/>
      <c r="AC36" s="62"/>
    </row>
    <row r="37" spans="1:29" s="26" customFormat="1" ht="12" customHeight="1">
      <c r="A37" s="8"/>
      <c r="B37" s="70"/>
      <c r="C37" s="70"/>
      <c r="D37" s="70"/>
      <c r="E37" s="70"/>
      <c r="F37" s="70"/>
      <c r="G37" s="70"/>
      <c r="H37" s="70"/>
      <c r="I37" s="72"/>
      <c r="J37" s="72"/>
      <c r="K37" s="80"/>
      <c r="L37" s="80"/>
      <c r="M37" s="81"/>
      <c r="N37" s="82"/>
      <c r="O37" s="83"/>
      <c r="P37" s="75"/>
      <c r="Q37" s="75"/>
      <c r="R37" s="75"/>
      <c r="S37" s="185"/>
      <c r="T37" s="185"/>
      <c r="U37" s="185"/>
      <c r="V37" s="185"/>
      <c r="W37" s="185"/>
      <c r="X37" s="40"/>
      <c r="Y37" s="24"/>
      <c r="Z37" s="24"/>
      <c r="AA37" s="24"/>
      <c r="AB37" s="24"/>
      <c r="AC37" s="62"/>
    </row>
    <row r="38" spans="1:29" s="26" customFormat="1" ht="12" customHeight="1">
      <c r="A38" s="8"/>
      <c r="B38" s="70"/>
      <c r="C38" s="70"/>
      <c r="D38" s="70"/>
      <c r="E38" s="70"/>
      <c r="F38" s="70"/>
      <c r="G38" s="70"/>
      <c r="H38" s="70"/>
      <c r="I38" s="72"/>
      <c r="J38" s="72"/>
      <c r="K38" s="70"/>
      <c r="L38" s="70"/>
      <c r="M38" s="84"/>
      <c r="N38" s="83"/>
      <c r="O38" s="83"/>
      <c r="P38" s="75"/>
      <c r="Q38" s="75"/>
      <c r="R38" s="75"/>
      <c r="S38" s="185"/>
      <c r="T38" s="185"/>
      <c r="U38" s="185"/>
      <c r="V38" s="185"/>
      <c r="W38" s="185"/>
      <c r="X38" s="40"/>
      <c r="Y38" s="24"/>
      <c r="Z38" s="24"/>
      <c r="AA38" s="24"/>
      <c r="AB38" s="24"/>
      <c r="AC38" s="62"/>
    </row>
    <row r="39" spans="1:29" s="26" customFormat="1" ht="21.75" customHeight="1">
      <c r="A39" s="8" t="s">
        <v>35</v>
      </c>
      <c r="B39" s="70"/>
      <c r="C39" s="70"/>
      <c r="D39" s="70"/>
      <c r="E39" s="70"/>
      <c r="F39" s="70"/>
      <c r="G39" s="70"/>
      <c r="H39" s="72"/>
      <c r="I39" s="72"/>
      <c r="J39" s="70"/>
      <c r="K39" s="70"/>
      <c r="L39" s="70"/>
      <c r="M39" s="83"/>
      <c r="N39" s="83"/>
      <c r="O39" s="75"/>
      <c r="P39" s="75"/>
      <c r="Q39" s="75"/>
      <c r="R39" s="75"/>
      <c r="S39" s="185"/>
      <c r="T39" s="185"/>
      <c r="U39" s="185"/>
      <c r="V39" s="185"/>
      <c r="W39" s="185"/>
      <c r="X39" s="40"/>
      <c r="Y39" s="24"/>
      <c r="Z39" s="24"/>
      <c r="AA39" s="24"/>
      <c r="AB39" s="24"/>
      <c r="AC39" s="62"/>
    </row>
    <row r="40" spans="1:29" s="26" customFormat="1" ht="21.75" customHeight="1">
      <c r="A40" s="8"/>
      <c r="B40" s="8" t="s">
        <v>32</v>
      </c>
      <c r="C40" s="70"/>
      <c r="D40" s="73"/>
      <c r="E40" s="70"/>
      <c r="F40" s="70"/>
      <c r="G40" s="70"/>
      <c r="H40" s="85">
        <v>120</v>
      </c>
      <c r="I40" s="72"/>
      <c r="J40" s="70"/>
      <c r="K40" s="70"/>
      <c r="L40" s="70"/>
      <c r="M40" s="83"/>
      <c r="N40" s="83"/>
      <c r="O40" s="75"/>
      <c r="P40" s="75"/>
      <c r="Q40" s="75"/>
      <c r="R40" s="75"/>
      <c r="S40" s="185"/>
      <c r="T40" s="185"/>
      <c r="U40" s="185"/>
      <c r="V40" s="185"/>
      <c r="W40" s="185"/>
      <c r="X40" s="40"/>
      <c r="Y40" s="24"/>
      <c r="Z40" s="24"/>
      <c r="AA40" s="24"/>
      <c r="AB40" s="24"/>
      <c r="AC40" s="62"/>
    </row>
    <row r="41" spans="1:41" s="23" customFormat="1" ht="21.75" customHeight="1">
      <c r="A41" s="8"/>
      <c r="B41" s="8" t="s">
        <v>40</v>
      </c>
      <c r="C41" s="8"/>
      <c r="E41" s="86"/>
      <c r="F41" s="8"/>
      <c r="G41" s="8"/>
      <c r="H41" s="87">
        <f>+W31/H40</f>
        <v>0</v>
      </c>
      <c r="I41" s="87"/>
      <c r="J41" s="86"/>
      <c r="K41" s="8"/>
      <c r="L41" s="8"/>
      <c r="M41" s="88"/>
      <c r="N41" s="88"/>
      <c r="O41" s="89"/>
      <c r="P41" s="89"/>
      <c r="Q41" s="89"/>
      <c r="R41" s="89"/>
      <c r="S41" s="185"/>
      <c r="T41" s="185"/>
      <c r="U41" s="185"/>
      <c r="V41" s="185"/>
      <c r="W41" s="185"/>
      <c r="X41" s="40"/>
      <c r="Y41" s="24"/>
      <c r="Z41" s="24"/>
      <c r="AA41" s="24"/>
      <c r="AB41" s="24"/>
      <c r="AC41" s="62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s="23" customFormat="1" ht="21.75" customHeight="1">
      <c r="A42" s="8"/>
      <c r="B42" s="8" t="s">
        <v>41</v>
      </c>
      <c r="C42" s="8"/>
      <c r="E42" s="86"/>
      <c r="F42" s="8"/>
      <c r="G42" s="8"/>
      <c r="H42" s="87">
        <f>+X31/H40</f>
        <v>0</v>
      </c>
      <c r="I42" s="87"/>
      <c r="J42" s="86"/>
      <c r="K42" s="86"/>
      <c r="L42" s="8"/>
      <c r="M42" s="89"/>
      <c r="N42" s="88"/>
      <c r="O42" s="88"/>
      <c r="P42" s="89"/>
      <c r="Q42" s="89"/>
      <c r="R42" s="89"/>
      <c r="S42" s="89"/>
      <c r="T42" s="89"/>
      <c r="U42" s="89"/>
      <c r="V42" s="89"/>
      <c r="W42" s="40"/>
      <c r="X42" s="40"/>
      <c r="Y42" s="24"/>
      <c r="Z42" s="24"/>
      <c r="AA42" s="24"/>
      <c r="AB42" s="24"/>
      <c r="AC42" s="62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s="23" customFormat="1" ht="21.75" customHeight="1">
      <c r="A43" s="8"/>
      <c r="B43" s="8" t="s">
        <v>42</v>
      </c>
      <c r="C43" s="8"/>
      <c r="D43" s="8"/>
      <c r="E43" s="8"/>
      <c r="F43" s="8"/>
      <c r="G43" s="8"/>
      <c r="H43" s="87">
        <f>+H41-H42</f>
        <v>0</v>
      </c>
      <c r="I43" s="8"/>
      <c r="J43" s="8"/>
      <c r="K43" s="86"/>
      <c r="L43" s="86"/>
      <c r="M43" s="89"/>
      <c r="N43" s="89"/>
      <c r="O43" s="88"/>
      <c r="P43" s="88"/>
      <c r="Q43" s="88"/>
      <c r="R43" s="89"/>
      <c r="S43" s="89"/>
      <c r="T43" s="89"/>
      <c r="U43" s="89"/>
      <c r="V43" s="89"/>
      <c r="W43" s="40"/>
      <c r="X43" s="40"/>
      <c r="Y43" s="24"/>
      <c r="Z43" s="24"/>
      <c r="AA43" s="24"/>
      <c r="AB43" s="24"/>
      <c r="AC43" s="62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s="23" customFormat="1" ht="21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6"/>
      <c r="L44" s="86"/>
      <c r="M44" s="89"/>
      <c r="N44" s="89"/>
      <c r="O44" s="88"/>
      <c r="P44" s="88"/>
      <c r="Q44" s="88"/>
      <c r="R44" s="89"/>
      <c r="S44" s="89"/>
      <c r="T44" s="89"/>
      <c r="U44" s="89"/>
      <c r="V44" s="89"/>
      <c r="W44" s="40"/>
      <c r="X44" s="40"/>
      <c r="Y44" s="24"/>
      <c r="Z44" s="24"/>
      <c r="AA44" s="24"/>
      <c r="AB44" s="24"/>
      <c r="AC44" s="62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s="23" customFormat="1" ht="18">
      <c r="A45" s="8"/>
      <c r="B45" s="8"/>
      <c r="C45" s="8"/>
      <c r="D45" s="8"/>
      <c r="E45" s="8"/>
      <c r="F45" s="8"/>
      <c r="G45" s="8"/>
      <c r="H45" s="8"/>
      <c r="I45" s="8"/>
      <c r="J45" s="8"/>
      <c r="K45" s="86"/>
      <c r="L45" s="86"/>
      <c r="M45" s="89"/>
      <c r="N45" s="89"/>
      <c r="O45" s="88"/>
      <c r="P45" s="88"/>
      <c r="Q45" s="88"/>
      <c r="R45" s="89"/>
      <c r="S45" s="89"/>
      <c r="T45" s="89"/>
      <c r="U45" s="89"/>
      <c r="V45" s="89"/>
      <c r="W45" s="40"/>
      <c r="X45" s="40"/>
      <c r="Y45" s="24"/>
      <c r="Z45" s="24"/>
      <c r="AA45" s="24"/>
      <c r="AB45" s="24"/>
      <c r="AC45" s="62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s="23" customFormat="1" ht="18">
      <c r="A46" s="8"/>
      <c r="B46" s="8"/>
      <c r="C46" s="8"/>
      <c r="D46" s="8"/>
      <c r="E46" s="8"/>
      <c r="F46" s="8"/>
      <c r="G46" s="8"/>
      <c r="H46" s="8"/>
      <c r="I46" s="8"/>
      <c r="J46" s="8"/>
      <c r="K46" s="86"/>
      <c r="L46" s="86"/>
      <c r="M46" s="89"/>
      <c r="N46" s="89"/>
      <c r="O46" s="88"/>
      <c r="P46" s="88"/>
      <c r="Q46" s="88"/>
      <c r="R46" s="89"/>
      <c r="S46" s="89"/>
      <c r="T46" s="89"/>
      <c r="U46" s="89"/>
      <c r="V46" s="89"/>
      <c r="W46" s="152"/>
      <c r="X46" s="152"/>
      <c r="Y46" s="90"/>
      <c r="Z46" s="90"/>
      <c r="AA46" s="90"/>
      <c r="AB46" s="90"/>
      <c r="AC46" s="89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s="23" customFormat="1" ht="18">
      <c r="A47" s="8"/>
      <c r="B47" s="8"/>
      <c r="C47" s="8"/>
      <c r="D47" s="8"/>
      <c r="E47" s="8"/>
      <c r="F47" s="8"/>
      <c r="G47" s="8"/>
      <c r="H47" s="8"/>
      <c r="I47" s="8"/>
      <c r="J47" s="8"/>
      <c r="K47" s="86"/>
      <c r="L47" s="86"/>
      <c r="M47" s="89"/>
      <c r="N47" s="89"/>
      <c r="O47" s="88"/>
      <c r="P47" s="88"/>
      <c r="Q47" s="88"/>
      <c r="R47" s="89"/>
      <c r="S47" s="89"/>
      <c r="T47" s="89"/>
      <c r="U47" s="89"/>
      <c r="V47" s="89"/>
      <c r="W47" s="152"/>
      <c r="X47" s="152"/>
      <c r="Y47" s="90"/>
      <c r="Z47" s="90"/>
      <c r="AA47" s="90"/>
      <c r="AB47" s="90"/>
      <c r="AC47" s="89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s="23" customFormat="1" ht="18">
      <c r="A48" s="8"/>
      <c r="B48" s="8"/>
      <c r="C48" s="8"/>
      <c r="D48" s="8"/>
      <c r="E48" s="8"/>
      <c r="F48" s="8"/>
      <c r="G48" s="8"/>
      <c r="H48" s="8"/>
      <c r="I48" s="8"/>
      <c r="J48" s="8"/>
      <c r="K48" s="86"/>
      <c r="L48" s="86"/>
      <c r="M48" s="89"/>
      <c r="N48" s="89"/>
      <c r="O48" s="88"/>
      <c r="P48" s="88"/>
      <c r="Q48" s="88"/>
      <c r="R48" s="89"/>
      <c r="S48" s="89"/>
      <c r="T48" s="89"/>
      <c r="U48" s="89"/>
      <c r="V48" s="89"/>
      <c r="W48" s="152"/>
      <c r="X48" s="152"/>
      <c r="Y48" s="90"/>
      <c r="Z48" s="90"/>
      <c r="AA48" s="90"/>
      <c r="AB48" s="90"/>
      <c r="AC48" s="89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s="23" customFormat="1" ht="18">
      <c r="A49" s="8"/>
      <c r="B49" s="8"/>
      <c r="C49" s="8"/>
      <c r="D49" s="8"/>
      <c r="E49" s="8"/>
      <c r="F49" s="8"/>
      <c r="G49" s="8"/>
      <c r="H49" s="8"/>
      <c r="I49" s="8"/>
      <c r="J49" s="8"/>
      <c r="K49" s="86"/>
      <c r="L49" s="86"/>
      <c r="M49" s="89"/>
      <c r="N49" s="89"/>
      <c r="O49" s="88"/>
      <c r="P49" s="88"/>
      <c r="Q49" s="88"/>
      <c r="R49" s="89"/>
      <c r="S49" s="89"/>
      <c r="T49" s="89"/>
      <c r="U49" s="89"/>
      <c r="V49" s="89"/>
      <c r="W49" s="152"/>
      <c r="X49" s="152"/>
      <c r="Y49" s="90"/>
      <c r="Z49" s="90"/>
      <c r="AA49" s="90"/>
      <c r="AB49" s="90"/>
      <c r="AC49" s="89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23" customFormat="1" ht="18">
      <c r="A50" s="8"/>
      <c r="B50" s="8"/>
      <c r="C50" s="8"/>
      <c r="D50" s="8"/>
      <c r="E50" s="8"/>
      <c r="F50" s="8"/>
      <c r="G50" s="8"/>
      <c r="H50" s="8"/>
      <c r="I50" s="8"/>
      <c r="J50" s="8"/>
      <c r="K50" s="86"/>
      <c r="L50" s="86"/>
      <c r="M50" s="89"/>
      <c r="N50" s="89"/>
      <c r="O50" s="88"/>
      <c r="P50" s="88"/>
      <c r="Q50" s="88"/>
      <c r="R50" s="89"/>
      <c r="S50" s="89"/>
      <c r="T50" s="89"/>
      <c r="U50" s="89"/>
      <c r="V50" s="89"/>
      <c r="W50" s="152"/>
      <c r="X50" s="152"/>
      <c r="Y50" s="90"/>
      <c r="Z50" s="90"/>
      <c r="AA50" s="90"/>
      <c r="AB50" s="90"/>
      <c r="AC50" s="89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23" customFormat="1" ht="18">
      <c r="A51" s="8"/>
      <c r="B51" s="8"/>
      <c r="C51" s="8"/>
      <c r="D51" s="8"/>
      <c r="E51" s="8"/>
      <c r="F51" s="8"/>
      <c r="G51" s="8"/>
      <c r="H51" s="8"/>
      <c r="I51" s="8"/>
      <c r="J51" s="8"/>
      <c r="K51" s="86"/>
      <c r="L51" s="86"/>
      <c r="M51" s="89"/>
      <c r="N51" s="89"/>
      <c r="O51" s="88"/>
      <c r="P51" s="88"/>
      <c r="Q51" s="88"/>
      <c r="R51" s="89"/>
      <c r="S51" s="89"/>
      <c r="T51" s="89"/>
      <c r="U51" s="89"/>
      <c r="V51" s="89"/>
      <c r="W51" s="152"/>
      <c r="X51" s="152"/>
      <c r="Y51" s="90"/>
      <c r="Z51" s="90"/>
      <c r="AA51" s="90"/>
      <c r="AB51" s="90"/>
      <c r="AC51" s="89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s="23" customFormat="1" ht="18">
      <c r="A52" s="8"/>
      <c r="B52" s="8"/>
      <c r="C52" s="8"/>
      <c r="D52" s="8"/>
      <c r="E52" s="8"/>
      <c r="F52" s="8"/>
      <c r="G52" s="8"/>
      <c r="H52" s="8"/>
      <c r="I52" s="8"/>
      <c r="J52" s="8"/>
      <c r="K52" s="86"/>
      <c r="L52" s="86"/>
      <c r="M52" s="89"/>
      <c r="N52" s="89"/>
      <c r="O52" s="88"/>
      <c r="P52" s="88"/>
      <c r="Q52" s="88"/>
      <c r="R52" s="89"/>
      <c r="S52" s="89"/>
      <c r="T52" s="89"/>
      <c r="U52" s="89"/>
      <c r="V52" s="89"/>
      <c r="W52" s="152"/>
      <c r="X52" s="152"/>
      <c r="Y52" s="89"/>
      <c r="Z52" s="89"/>
      <c r="AA52" s="89"/>
      <c r="AB52" s="89"/>
      <c r="AC52" s="89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s="23" customFormat="1" ht="18">
      <c r="A53" s="8"/>
      <c r="B53" s="8"/>
      <c r="C53" s="8"/>
      <c r="D53" s="8"/>
      <c r="E53" s="8"/>
      <c r="F53" s="8"/>
      <c r="G53" s="8"/>
      <c r="H53" s="8"/>
      <c r="I53" s="8"/>
      <c r="J53" s="8"/>
      <c r="K53" s="86"/>
      <c r="L53" s="86"/>
      <c r="M53" s="89"/>
      <c r="N53" s="89"/>
      <c r="O53" s="88"/>
      <c r="P53" s="88"/>
      <c r="Q53" s="88"/>
      <c r="R53" s="89"/>
      <c r="S53" s="89"/>
      <c r="T53" s="89"/>
      <c r="U53" s="89"/>
      <c r="V53" s="89"/>
      <c r="W53" s="152"/>
      <c r="X53" s="152"/>
      <c r="Y53" s="89"/>
      <c r="Z53" s="89"/>
      <c r="AA53" s="89"/>
      <c r="AB53" s="89"/>
      <c r="AC53" s="89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s="23" customFormat="1" ht="18">
      <c r="A54" s="8"/>
      <c r="B54" s="8"/>
      <c r="C54" s="8"/>
      <c r="D54" s="8"/>
      <c r="E54" s="8"/>
      <c r="F54" s="8"/>
      <c r="G54" s="8"/>
      <c r="H54" s="8"/>
      <c r="I54" s="8"/>
      <c r="J54" s="8"/>
      <c r="K54" s="86"/>
      <c r="L54" s="86"/>
      <c r="M54" s="89"/>
      <c r="N54" s="89"/>
      <c r="O54" s="88"/>
      <c r="P54" s="88"/>
      <c r="Q54" s="88"/>
      <c r="R54" s="89"/>
      <c r="S54" s="89"/>
      <c r="T54" s="89"/>
      <c r="U54" s="89"/>
      <c r="V54" s="89"/>
      <c r="W54" s="152"/>
      <c r="X54" s="152"/>
      <c r="Y54" s="89"/>
      <c r="Z54" s="89"/>
      <c r="AA54" s="89"/>
      <c r="AB54" s="89"/>
      <c r="AC54" s="89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s="23" customFormat="1" ht="18">
      <c r="A55" s="8"/>
      <c r="B55" s="8"/>
      <c r="C55" s="8"/>
      <c r="D55" s="8"/>
      <c r="E55" s="8"/>
      <c r="F55" s="8"/>
      <c r="G55" s="8"/>
      <c r="H55" s="8"/>
      <c r="I55" s="8"/>
      <c r="J55" s="8"/>
      <c r="K55" s="86"/>
      <c r="L55" s="86"/>
      <c r="M55" s="89"/>
      <c r="N55" s="89"/>
      <c r="O55" s="88"/>
      <c r="P55" s="88"/>
      <c r="Q55" s="88"/>
      <c r="R55" s="89"/>
      <c r="S55" s="89"/>
      <c r="T55" s="89"/>
      <c r="U55" s="89"/>
      <c r="V55" s="89"/>
      <c r="W55" s="152"/>
      <c r="X55" s="152"/>
      <c r="Y55" s="89"/>
      <c r="Z55" s="89"/>
      <c r="AA55" s="89"/>
      <c r="AB55" s="89"/>
      <c r="AC55" s="89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s="23" customFormat="1" ht="18">
      <c r="A56" s="8"/>
      <c r="B56" s="8"/>
      <c r="C56" s="8"/>
      <c r="D56" s="8"/>
      <c r="E56" s="8"/>
      <c r="F56" s="8"/>
      <c r="G56" s="8"/>
      <c r="H56" s="8"/>
      <c r="I56" s="8"/>
      <c r="J56" s="8"/>
      <c r="K56" s="86"/>
      <c r="L56" s="86"/>
      <c r="M56" s="89"/>
      <c r="N56" s="89"/>
      <c r="O56" s="88"/>
      <c r="P56" s="88"/>
      <c r="Q56" s="88"/>
      <c r="R56" s="89"/>
      <c r="S56" s="89"/>
      <c r="T56" s="89"/>
      <c r="U56" s="89"/>
      <c r="V56" s="89"/>
      <c r="W56" s="152"/>
      <c r="X56" s="152"/>
      <c r="Y56" s="89"/>
      <c r="Z56" s="89"/>
      <c r="AA56" s="89"/>
      <c r="AB56" s="89"/>
      <c r="AC56" s="89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s="23" customFormat="1" ht="18">
      <c r="A57" s="8"/>
      <c r="B57" s="8"/>
      <c r="C57" s="8"/>
      <c r="D57" s="8"/>
      <c r="E57" s="8"/>
      <c r="F57" s="8"/>
      <c r="G57" s="8"/>
      <c r="H57" s="8"/>
      <c r="I57" s="8"/>
      <c r="J57" s="8"/>
      <c r="K57" s="86"/>
      <c r="L57" s="86"/>
      <c r="M57" s="89"/>
      <c r="N57" s="89"/>
      <c r="O57" s="88"/>
      <c r="P57" s="88"/>
      <c r="Q57" s="88"/>
      <c r="R57" s="89"/>
      <c r="S57" s="89"/>
      <c r="T57" s="89"/>
      <c r="U57" s="89"/>
      <c r="V57" s="89"/>
      <c r="W57" s="152"/>
      <c r="X57" s="152"/>
      <c r="Y57" s="89"/>
      <c r="Z57" s="89"/>
      <c r="AA57" s="89"/>
      <c r="AB57" s="89"/>
      <c r="AC57" s="89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s="23" customFormat="1" ht="18">
      <c r="A58" s="8"/>
      <c r="B58" s="8"/>
      <c r="C58" s="8"/>
      <c r="D58" s="8"/>
      <c r="E58" s="8"/>
      <c r="F58" s="8"/>
      <c r="G58" s="8"/>
      <c r="H58" s="8"/>
      <c r="I58" s="8"/>
      <c r="J58" s="8"/>
      <c r="K58" s="86"/>
      <c r="L58" s="86"/>
      <c r="M58" s="89"/>
      <c r="N58" s="89"/>
      <c r="O58" s="88"/>
      <c r="P58" s="88"/>
      <c r="Q58" s="88"/>
      <c r="R58" s="89"/>
      <c r="S58" s="89"/>
      <c r="T58" s="89"/>
      <c r="U58" s="89"/>
      <c r="V58" s="89"/>
      <c r="W58" s="152"/>
      <c r="X58" s="152"/>
      <c r="Y58" s="89"/>
      <c r="Z58" s="89"/>
      <c r="AA58" s="89"/>
      <c r="AB58" s="89"/>
      <c r="AC58" s="89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s="23" customFormat="1" ht="18">
      <c r="A59" s="8"/>
      <c r="B59" s="8"/>
      <c r="C59" s="8"/>
      <c r="D59" s="8"/>
      <c r="E59" s="8"/>
      <c r="F59" s="8"/>
      <c r="G59" s="8"/>
      <c r="H59" s="8"/>
      <c r="I59" s="8"/>
      <c r="J59" s="8"/>
      <c r="K59" s="86"/>
      <c r="L59" s="86"/>
      <c r="M59" s="89"/>
      <c r="N59" s="89"/>
      <c r="O59" s="88"/>
      <c r="P59" s="88"/>
      <c r="Q59" s="88"/>
      <c r="R59" s="89"/>
      <c r="S59" s="89"/>
      <c r="T59" s="89"/>
      <c r="U59" s="89"/>
      <c r="V59" s="89"/>
      <c r="W59" s="152"/>
      <c r="X59" s="152"/>
      <c r="Y59" s="89"/>
      <c r="Z59" s="89"/>
      <c r="AA59" s="89"/>
      <c r="AB59" s="89"/>
      <c r="AC59" s="89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s="23" customFormat="1" ht="18">
      <c r="A60" s="8"/>
      <c r="B60" s="8"/>
      <c r="C60" s="8"/>
      <c r="D60" s="8"/>
      <c r="E60" s="8"/>
      <c r="F60" s="8"/>
      <c r="G60" s="8"/>
      <c r="H60" s="8"/>
      <c r="I60" s="8"/>
      <c r="J60" s="8"/>
      <c r="K60" s="86"/>
      <c r="L60" s="86"/>
      <c r="M60" s="89"/>
      <c r="N60" s="89"/>
      <c r="O60" s="88"/>
      <c r="P60" s="88"/>
      <c r="Q60" s="88"/>
      <c r="R60" s="89"/>
      <c r="S60" s="89"/>
      <c r="T60" s="89"/>
      <c r="U60" s="89"/>
      <c r="V60" s="89"/>
      <c r="W60" s="152"/>
      <c r="X60" s="152"/>
      <c r="Y60" s="89"/>
      <c r="Z60" s="89"/>
      <c r="AA60" s="89"/>
      <c r="AB60" s="89"/>
      <c r="AC60" s="89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s="23" customFormat="1" ht="18">
      <c r="A61" s="8"/>
      <c r="B61" s="8"/>
      <c r="C61" s="8"/>
      <c r="D61" s="8"/>
      <c r="E61" s="8"/>
      <c r="F61" s="8"/>
      <c r="G61" s="8"/>
      <c r="H61" s="8"/>
      <c r="I61" s="8"/>
      <c r="J61" s="8"/>
      <c r="K61" s="86"/>
      <c r="L61" s="86"/>
      <c r="M61" s="89"/>
      <c r="N61" s="89"/>
      <c r="O61" s="88"/>
      <c r="P61" s="88"/>
      <c r="Q61" s="88"/>
      <c r="R61" s="89"/>
      <c r="S61" s="89"/>
      <c r="T61" s="89"/>
      <c r="U61" s="89"/>
      <c r="V61" s="89"/>
      <c r="W61" s="152"/>
      <c r="X61" s="152"/>
      <c r="Y61" s="89"/>
      <c r="Z61" s="89"/>
      <c r="AA61" s="89"/>
      <c r="AB61" s="89"/>
      <c r="AC61" s="89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s="23" customFormat="1" ht="18">
      <c r="A62" s="8"/>
      <c r="B62" s="8"/>
      <c r="C62" s="8"/>
      <c r="D62" s="8"/>
      <c r="E62" s="8"/>
      <c r="F62" s="8"/>
      <c r="G62" s="8"/>
      <c r="H62" s="8"/>
      <c r="I62" s="8"/>
      <c r="J62" s="8"/>
      <c r="K62" s="86"/>
      <c r="L62" s="86"/>
      <c r="M62" s="89"/>
      <c r="N62" s="89"/>
      <c r="O62" s="88"/>
      <c r="P62" s="88"/>
      <c r="Q62" s="88"/>
      <c r="R62" s="89"/>
      <c r="S62" s="89"/>
      <c r="T62" s="89"/>
      <c r="U62" s="89"/>
      <c r="V62" s="89"/>
      <c r="W62" s="152"/>
      <c r="X62" s="152"/>
      <c r="Y62" s="89"/>
      <c r="Z62" s="89"/>
      <c r="AA62" s="89"/>
      <c r="AB62" s="89"/>
      <c r="AC62" s="89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s="23" customFormat="1" ht="18">
      <c r="A63" s="8"/>
      <c r="B63" s="8"/>
      <c r="C63" s="8"/>
      <c r="D63" s="8"/>
      <c r="E63" s="8"/>
      <c r="F63" s="8"/>
      <c r="G63" s="8"/>
      <c r="H63" s="8"/>
      <c r="I63" s="8"/>
      <c r="J63" s="8"/>
      <c r="K63" s="86"/>
      <c r="L63" s="86"/>
      <c r="M63" s="89"/>
      <c r="N63" s="89"/>
      <c r="O63" s="88"/>
      <c r="P63" s="88"/>
      <c r="Q63" s="88"/>
      <c r="R63" s="89"/>
      <c r="S63" s="89"/>
      <c r="T63" s="89"/>
      <c r="U63" s="89"/>
      <c r="V63" s="89"/>
      <c r="W63" s="152"/>
      <c r="X63" s="152"/>
      <c r="Y63" s="89"/>
      <c r="Z63" s="89"/>
      <c r="AA63" s="89"/>
      <c r="AB63" s="89"/>
      <c r="AC63" s="89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s="23" customFormat="1" ht="18">
      <c r="A64" s="8"/>
      <c r="B64" s="8"/>
      <c r="C64" s="8"/>
      <c r="D64" s="8"/>
      <c r="E64" s="8"/>
      <c r="F64" s="8"/>
      <c r="G64" s="8"/>
      <c r="H64" s="8"/>
      <c r="I64" s="8"/>
      <c r="J64" s="8"/>
      <c r="K64" s="86"/>
      <c r="L64" s="86"/>
      <c r="M64" s="89"/>
      <c r="N64" s="89"/>
      <c r="O64" s="88"/>
      <c r="P64" s="88"/>
      <c r="Q64" s="88"/>
      <c r="R64" s="89"/>
      <c r="S64" s="89"/>
      <c r="T64" s="89"/>
      <c r="U64" s="89"/>
      <c r="V64" s="89"/>
      <c r="W64" s="152"/>
      <c r="X64" s="152"/>
      <c r="Y64" s="89"/>
      <c r="Z64" s="89"/>
      <c r="AA64" s="89"/>
      <c r="AB64" s="89"/>
      <c r="AC64" s="89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s="23" customFormat="1" ht="18">
      <c r="A65" s="8"/>
      <c r="B65" s="8"/>
      <c r="C65" s="8"/>
      <c r="D65" s="8"/>
      <c r="E65" s="8"/>
      <c r="F65" s="8"/>
      <c r="G65" s="8"/>
      <c r="H65" s="8"/>
      <c r="I65" s="8"/>
      <c r="J65" s="8"/>
      <c r="K65" s="86"/>
      <c r="L65" s="86"/>
      <c r="M65" s="89"/>
      <c r="N65" s="89"/>
      <c r="O65" s="88"/>
      <c r="P65" s="88"/>
      <c r="Q65" s="88"/>
      <c r="R65" s="89"/>
      <c r="S65" s="89"/>
      <c r="T65" s="89"/>
      <c r="U65" s="89"/>
      <c r="V65" s="89"/>
      <c r="W65" s="152"/>
      <c r="X65" s="152"/>
      <c r="Y65" s="89"/>
      <c r="Z65" s="89"/>
      <c r="AA65" s="89"/>
      <c r="AB65" s="89"/>
      <c r="AC65" s="89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s="23" customFormat="1" ht="18">
      <c r="A66" s="8"/>
      <c r="B66" s="8"/>
      <c r="C66" s="8"/>
      <c r="D66" s="8"/>
      <c r="E66" s="8"/>
      <c r="F66" s="8"/>
      <c r="G66" s="8"/>
      <c r="H66" s="8"/>
      <c r="I66" s="8"/>
      <c r="J66" s="8"/>
      <c r="K66" s="86"/>
      <c r="L66" s="86"/>
      <c r="M66" s="89"/>
      <c r="N66" s="89"/>
      <c r="O66" s="88"/>
      <c r="P66" s="88"/>
      <c r="Q66" s="88"/>
      <c r="R66" s="89"/>
      <c r="S66" s="89"/>
      <c r="T66" s="89"/>
      <c r="U66" s="89"/>
      <c r="V66" s="89"/>
      <c r="W66" s="152"/>
      <c r="X66" s="152"/>
      <c r="Y66" s="89"/>
      <c r="Z66" s="89"/>
      <c r="AA66" s="89"/>
      <c r="AB66" s="89"/>
      <c r="AC66" s="89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s="23" customFormat="1" ht="18">
      <c r="A67" s="8"/>
      <c r="B67" s="8"/>
      <c r="C67" s="8"/>
      <c r="D67" s="8"/>
      <c r="E67" s="8"/>
      <c r="F67" s="8"/>
      <c r="G67" s="8"/>
      <c r="H67" s="8"/>
      <c r="I67" s="8"/>
      <c r="J67" s="8"/>
      <c r="K67" s="86"/>
      <c r="L67" s="86"/>
      <c r="M67" s="89"/>
      <c r="N67" s="89"/>
      <c r="O67" s="88"/>
      <c r="P67" s="88"/>
      <c r="Q67" s="88"/>
      <c r="R67" s="89"/>
      <c r="S67" s="89"/>
      <c r="T67" s="89"/>
      <c r="U67" s="89"/>
      <c r="V67" s="89"/>
      <c r="W67" s="152"/>
      <c r="X67" s="152"/>
      <c r="Y67" s="89"/>
      <c r="Z67" s="89"/>
      <c r="AA67" s="89"/>
      <c r="AB67" s="89"/>
      <c r="AC67" s="89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s="23" customFormat="1" ht="18">
      <c r="A68" s="8"/>
      <c r="B68" s="8"/>
      <c r="C68" s="8"/>
      <c r="D68" s="8"/>
      <c r="E68" s="8"/>
      <c r="F68" s="8"/>
      <c r="G68" s="8"/>
      <c r="H68" s="8"/>
      <c r="I68" s="8"/>
      <c r="J68" s="8"/>
      <c r="K68" s="86"/>
      <c r="L68" s="86"/>
      <c r="M68" s="89"/>
      <c r="N68" s="89"/>
      <c r="O68" s="88"/>
      <c r="P68" s="88"/>
      <c r="Q68" s="88"/>
      <c r="R68" s="89"/>
      <c r="S68" s="89"/>
      <c r="T68" s="89"/>
      <c r="U68" s="89"/>
      <c r="V68" s="89"/>
      <c r="W68" s="152"/>
      <c r="X68" s="152"/>
      <c r="Y68" s="89"/>
      <c r="Z68" s="89"/>
      <c r="AA68" s="89"/>
      <c r="AB68" s="89"/>
      <c r="AC68" s="89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s="23" customFormat="1" ht="18">
      <c r="A69" s="8"/>
      <c r="B69" s="8"/>
      <c r="C69" s="8"/>
      <c r="D69" s="8"/>
      <c r="E69" s="8"/>
      <c r="F69" s="8"/>
      <c r="G69" s="8"/>
      <c r="H69" s="8"/>
      <c r="I69" s="8"/>
      <c r="J69" s="8"/>
      <c r="K69" s="86"/>
      <c r="L69" s="86"/>
      <c r="M69" s="89"/>
      <c r="N69" s="89"/>
      <c r="O69" s="88"/>
      <c r="P69" s="88"/>
      <c r="Q69" s="88"/>
      <c r="R69" s="89"/>
      <c r="S69" s="89"/>
      <c r="T69" s="89"/>
      <c r="U69" s="89"/>
      <c r="V69" s="89"/>
      <c r="W69" s="152"/>
      <c r="X69" s="152"/>
      <c r="Y69" s="89"/>
      <c r="Z69" s="89"/>
      <c r="AA69" s="89"/>
      <c r="AB69" s="89"/>
      <c r="AC69" s="89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s="23" customFormat="1" ht="18">
      <c r="A70" s="8"/>
      <c r="B70" s="8"/>
      <c r="C70" s="8"/>
      <c r="D70" s="8"/>
      <c r="E70" s="8"/>
      <c r="F70" s="8"/>
      <c r="G70" s="8"/>
      <c r="H70" s="8"/>
      <c r="I70" s="8"/>
      <c r="J70" s="8"/>
      <c r="K70" s="86"/>
      <c r="L70" s="86"/>
      <c r="M70" s="89"/>
      <c r="N70" s="89"/>
      <c r="O70" s="88"/>
      <c r="P70" s="88"/>
      <c r="Q70" s="88"/>
      <c r="R70" s="89"/>
      <c r="S70" s="89"/>
      <c r="T70" s="89"/>
      <c r="U70" s="89"/>
      <c r="V70" s="89"/>
      <c r="W70" s="152"/>
      <c r="X70" s="152"/>
      <c r="Y70" s="89"/>
      <c r="Z70" s="89"/>
      <c r="AA70" s="89"/>
      <c r="AB70" s="89"/>
      <c r="AC70" s="89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s="23" customFormat="1" ht="18">
      <c r="A71" s="8"/>
      <c r="B71" s="8"/>
      <c r="C71" s="8"/>
      <c r="D71" s="8"/>
      <c r="E71" s="8"/>
      <c r="F71" s="8"/>
      <c r="G71" s="8"/>
      <c r="H71" s="8"/>
      <c r="I71" s="8"/>
      <c r="J71" s="8"/>
      <c r="K71" s="86"/>
      <c r="L71" s="86"/>
      <c r="M71" s="89"/>
      <c r="N71" s="89"/>
      <c r="O71" s="88"/>
      <c r="P71" s="88"/>
      <c r="Q71" s="88"/>
      <c r="R71" s="89"/>
      <c r="S71" s="89"/>
      <c r="T71" s="89"/>
      <c r="U71" s="89"/>
      <c r="V71" s="89"/>
      <c r="W71" s="152"/>
      <c r="X71" s="152"/>
      <c r="Y71" s="89"/>
      <c r="Z71" s="89"/>
      <c r="AA71" s="89"/>
      <c r="AB71" s="89"/>
      <c r="AC71" s="89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s="23" customFormat="1" ht="18">
      <c r="A72" s="8"/>
      <c r="B72" s="8"/>
      <c r="C72" s="8"/>
      <c r="D72" s="8"/>
      <c r="E72" s="8"/>
      <c r="F72" s="8"/>
      <c r="G72" s="8"/>
      <c r="H72" s="8"/>
      <c r="I72" s="8"/>
      <c r="J72" s="8"/>
      <c r="K72" s="86"/>
      <c r="L72" s="86"/>
      <c r="M72" s="89"/>
      <c r="N72" s="89"/>
      <c r="O72" s="88"/>
      <c r="P72" s="88"/>
      <c r="Q72" s="88"/>
      <c r="R72" s="89"/>
      <c r="S72" s="89"/>
      <c r="T72" s="89"/>
      <c r="U72" s="89"/>
      <c r="V72" s="89"/>
      <c r="W72" s="152"/>
      <c r="X72" s="152"/>
      <c r="Y72" s="89"/>
      <c r="Z72" s="89"/>
      <c r="AA72" s="89"/>
      <c r="AB72" s="89"/>
      <c r="AC72" s="89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8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91"/>
      <c r="L73" s="91"/>
      <c r="M73" s="89"/>
      <c r="N73" s="89"/>
      <c r="O73" s="88"/>
      <c r="P73" s="88"/>
      <c r="Q73" s="88"/>
      <c r="R73" s="89"/>
      <c r="S73" s="89"/>
      <c r="T73" s="89"/>
      <c r="U73" s="89"/>
      <c r="V73" s="89"/>
      <c r="W73" s="152"/>
      <c r="X73" s="152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</row>
    <row r="74" spans="1:41" ht="18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91"/>
      <c r="L74" s="91"/>
      <c r="M74" s="89"/>
      <c r="N74" s="89"/>
      <c r="O74" s="88"/>
      <c r="P74" s="88"/>
      <c r="Q74" s="88"/>
      <c r="R74" s="89"/>
      <c r="S74" s="89"/>
      <c r="T74" s="89"/>
      <c r="U74" s="89"/>
      <c r="V74" s="89"/>
      <c r="W74" s="152"/>
      <c r="X74" s="152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</row>
    <row r="75" spans="1:41" ht="18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91"/>
      <c r="L75" s="91"/>
      <c r="M75" s="89"/>
      <c r="N75" s="89"/>
      <c r="O75" s="88"/>
      <c r="P75" s="88"/>
      <c r="Q75" s="88"/>
      <c r="R75" s="89"/>
      <c r="S75" s="89"/>
      <c r="T75" s="89"/>
      <c r="U75" s="89"/>
      <c r="V75" s="89"/>
      <c r="W75" s="152"/>
      <c r="X75" s="152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</row>
    <row r="76" spans="1:41" ht="18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91"/>
      <c r="L76" s="91"/>
      <c r="M76" s="89"/>
      <c r="N76" s="89"/>
      <c r="O76" s="88"/>
      <c r="P76" s="88"/>
      <c r="Q76" s="88"/>
      <c r="R76" s="89"/>
      <c r="S76" s="89"/>
      <c r="T76" s="89"/>
      <c r="U76" s="89"/>
      <c r="V76" s="89"/>
      <c r="W76" s="152"/>
      <c r="X76" s="152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</row>
    <row r="77" spans="1:41" ht="18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91"/>
      <c r="L77" s="91"/>
      <c r="M77" s="89"/>
      <c r="N77" s="89"/>
      <c r="O77" s="88"/>
      <c r="P77" s="88"/>
      <c r="Q77" s="88"/>
      <c r="R77" s="89"/>
      <c r="S77" s="89"/>
      <c r="T77" s="89"/>
      <c r="U77" s="89"/>
      <c r="V77" s="89"/>
      <c r="W77" s="152"/>
      <c r="X77" s="152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</row>
    <row r="78" spans="1:41" ht="18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91"/>
      <c r="L78" s="91"/>
      <c r="M78" s="89"/>
      <c r="N78" s="89"/>
      <c r="O78" s="88"/>
      <c r="P78" s="88"/>
      <c r="Q78" s="88"/>
      <c r="R78" s="89"/>
      <c r="S78" s="89"/>
      <c r="T78" s="89"/>
      <c r="U78" s="89"/>
      <c r="V78" s="89"/>
      <c r="W78" s="152"/>
      <c r="X78" s="152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</row>
    <row r="79" spans="1:41" ht="18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91"/>
      <c r="L79" s="91"/>
      <c r="M79" s="89"/>
      <c r="N79" s="89"/>
      <c r="O79" s="88"/>
      <c r="P79" s="88"/>
      <c r="Q79" s="88"/>
      <c r="R79" s="89"/>
      <c r="S79" s="89"/>
      <c r="T79" s="89"/>
      <c r="U79" s="89"/>
      <c r="V79" s="89"/>
      <c r="W79" s="152"/>
      <c r="X79" s="152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</row>
    <row r="80" spans="1:41" ht="18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91"/>
      <c r="L80" s="91"/>
      <c r="M80" s="89"/>
      <c r="N80" s="89"/>
      <c r="O80" s="88"/>
      <c r="P80" s="88"/>
      <c r="Q80" s="88"/>
      <c r="R80" s="89"/>
      <c r="S80" s="89"/>
      <c r="T80" s="89"/>
      <c r="U80" s="89"/>
      <c r="V80" s="89"/>
      <c r="W80" s="152"/>
      <c r="X80" s="152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</row>
    <row r="81" spans="1:41" ht="18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91"/>
      <c r="L81" s="91"/>
      <c r="M81" s="89"/>
      <c r="N81" s="89"/>
      <c r="O81" s="88"/>
      <c r="P81" s="88"/>
      <c r="Q81" s="88"/>
      <c r="R81" s="89"/>
      <c r="S81" s="89"/>
      <c r="T81" s="89"/>
      <c r="U81" s="89"/>
      <c r="V81" s="89"/>
      <c r="W81" s="152"/>
      <c r="X81" s="152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</row>
    <row r="82" spans="1:41" ht="18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91"/>
      <c r="L82" s="91"/>
      <c r="M82" s="89"/>
      <c r="N82" s="89"/>
      <c r="O82" s="88"/>
      <c r="P82" s="88"/>
      <c r="Q82" s="88"/>
      <c r="R82" s="89"/>
      <c r="S82" s="89"/>
      <c r="T82" s="89"/>
      <c r="U82" s="89"/>
      <c r="V82" s="89"/>
      <c r="W82" s="152"/>
      <c r="X82" s="152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</row>
    <row r="83" spans="1:41" ht="18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91"/>
      <c r="L83" s="91"/>
      <c r="M83" s="89"/>
      <c r="N83" s="89"/>
      <c r="O83" s="88"/>
      <c r="P83" s="88"/>
      <c r="Q83" s="88"/>
      <c r="R83" s="89"/>
      <c r="S83" s="89"/>
      <c r="T83" s="89"/>
      <c r="U83" s="89"/>
      <c r="V83" s="89"/>
      <c r="W83" s="152"/>
      <c r="X83" s="152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</row>
    <row r="84" spans="1:41" ht="18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91"/>
      <c r="L84" s="91"/>
      <c r="M84" s="89"/>
      <c r="N84" s="89"/>
      <c r="O84" s="88"/>
      <c r="P84" s="88"/>
      <c r="Q84" s="88"/>
      <c r="R84" s="89"/>
      <c r="S84" s="89"/>
      <c r="T84" s="89"/>
      <c r="U84" s="89"/>
      <c r="V84" s="89"/>
      <c r="W84" s="152"/>
      <c r="X84" s="152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</row>
    <row r="85" spans="1:41" ht="18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91"/>
      <c r="L85" s="91"/>
      <c r="M85" s="89"/>
      <c r="N85" s="89"/>
      <c r="O85" s="88"/>
      <c r="P85" s="88"/>
      <c r="Q85" s="88"/>
      <c r="R85" s="89"/>
      <c r="S85" s="89"/>
      <c r="T85" s="89"/>
      <c r="U85" s="89"/>
      <c r="V85" s="89"/>
      <c r="W85" s="152"/>
      <c r="X85" s="152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</row>
    <row r="86" spans="1:41" ht="18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91"/>
      <c r="L86" s="91"/>
      <c r="M86" s="89"/>
      <c r="N86" s="89"/>
      <c r="O86" s="88"/>
      <c r="P86" s="88"/>
      <c r="Q86" s="88"/>
      <c r="R86" s="89"/>
      <c r="S86" s="89"/>
      <c r="T86" s="89"/>
      <c r="U86" s="89"/>
      <c r="V86" s="89"/>
      <c r="W86" s="152"/>
      <c r="X86" s="152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</row>
    <row r="87" spans="1:41" ht="18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91"/>
      <c r="L87" s="91"/>
      <c r="M87" s="89"/>
      <c r="N87" s="89"/>
      <c r="O87" s="88"/>
      <c r="P87" s="88"/>
      <c r="Q87" s="88"/>
      <c r="R87" s="89"/>
      <c r="S87" s="89"/>
      <c r="T87" s="89"/>
      <c r="U87" s="89"/>
      <c r="V87" s="89"/>
      <c r="W87" s="152"/>
      <c r="X87" s="152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</row>
    <row r="88" spans="1:41" ht="18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91"/>
      <c r="L88" s="91"/>
      <c r="M88" s="89"/>
      <c r="N88" s="89"/>
      <c r="O88" s="88"/>
      <c r="P88" s="88"/>
      <c r="Q88" s="88"/>
      <c r="R88" s="89"/>
      <c r="S88" s="89"/>
      <c r="T88" s="89"/>
      <c r="U88" s="89"/>
      <c r="V88" s="89"/>
      <c r="W88" s="152"/>
      <c r="X88" s="152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</row>
    <row r="89" spans="1:41" ht="18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91"/>
      <c r="L89" s="91"/>
      <c r="M89" s="89"/>
      <c r="N89" s="89"/>
      <c r="O89" s="88"/>
      <c r="P89" s="88"/>
      <c r="Q89" s="88"/>
      <c r="R89" s="89"/>
      <c r="S89" s="89"/>
      <c r="T89" s="89"/>
      <c r="U89" s="89"/>
      <c r="V89" s="89"/>
      <c r="W89" s="152"/>
      <c r="X89" s="152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</row>
    <row r="90" spans="1:41" ht="18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91"/>
      <c r="L90" s="91"/>
      <c r="M90" s="89"/>
      <c r="N90" s="89"/>
      <c r="O90" s="88"/>
      <c r="P90" s="88"/>
      <c r="Q90" s="88"/>
      <c r="R90" s="89"/>
      <c r="S90" s="89"/>
      <c r="T90" s="89"/>
      <c r="U90" s="89"/>
      <c r="V90" s="89"/>
      <c r="W90" s="152"/>
      <c r="X90" s="152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</row>
    <row r="91" spans="1:41" ht="18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91"/>
      <c r="L91" s="91"/>
      <c r="M91" s="89"/>
      <c r="N91" s="89"/>
      <c r="O91" s="88"/>
      <c r="P91" s="88"/>
      <c r="Q91" s="88"/>
      <c r="R91" s="89"/>
      <c r="S91" s="89"/>
      <c r="T91" s="89"/>
      <c r="U91" s="89"/>
      <c r="V91" s="89"/>
      <c r="W91" s="152"/>
      <c r="X91" s="152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</row>
    <row r="92" spans="1:41" ht="18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91"/>
      <c r="L92" s="91"/>
      <c r="M92" s="89"/>
      <c r="N92" s="89"/>
      <c r="O92" s="88"/>
      <c r="P92" s="88"/>
      <c r="Q92" s="88"/>
      <c r="R92" s="89"/>
      <c r="S92" s="89"/>
      <c r="T92" s="89"/>
      <c r="U92" s="89"/>
      <c r="V92" s="89"/>
      <c r="W92" s="152"/>
      <c r="X92" s="152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</row>
    <row r="93" spans="1:41" ht="18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91"/>
      <c r="L93" s="91"/>
      <c r="M93" s="89"/>
      <c r="N93" s="89"/>
      <c r="O93" s="88"/>
      <c r="P93" s="88"/>
      <c r="Q93" s="88"/>
      <c r="R93" s="89"/>
      <c r="S93" s="89"/>
      <c r="T93" s="89"/>
      <c r="U93" s="89"/>
      <c r="V93" s="89"/>
      <c r="W93" s="152"/>
      <c r="X93" s="152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</row>
    <row r="94" spans="1:41" ht="18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91"/>
      <c r="L94" s="91"/>
      <c r="M94" s="89"/>
      <c r="N94" s="89"/>
      <c r="O94" s="88"/>
      <c r="P94" s="88"/>
      <c r="Q94" s="88"/>
      <c r="R94" s="89"/>
      <c r="S94" s="89"/>
      <c r="T94" s="89"/>
      <c r="U94" s="89"/>
      <c r="V94" s="89"/>
      <c r="W94" s="152"/>
      <c r="X94" s="152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</row>
    <row r="95" spans="1:41" ht="18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91"/>
      <c r="L95" s="91"/>
      <c r="M95" s="89"/>
      <c r="N95" s="89"/>
      <c r="O95" s="88"/>
      <c r="P95" s="88"/>
      <c r="Q95" s="88"/>
      <c r="R95" s="89"/>
      <c r="S95" s="89"/>
      <c r="T95" s="89"/>
      <c r="U95" s="89"/>
      <c r="V95" s="89"/>
      <c r="W95" s="152"/>
      <c r="X95" s="152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</row>
    <row r="96" spans="1:41" ht="18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91"/>
      <c r="L96" s="91"/>
      <c r="M96" s="89"/>
      <c r="N96" s="89"/>
      <c r="O96" s="88"/>
      <c r="P96" s="88"/>
      <c r="Q96" s="88"/>
      <c r="R96" s="89"/>
      <c r="S96" s="89"/>
      <c r="T96" s="89"/>
      <c r="U96" s="89"/>
      <c r="V96" s="89"/>
      <c r="W96" s="152"/>
      <c r="X96" s="152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</row>
    <row r="97" spans="1:41" ht="18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91"/>
      <c r="L97" s="91"/>
      <c r="M97" s="89"/>
      <c r="N97" s="89"/>
      <c r="O97" s="88"/>
      <c r="P97" s="88"/>
      <c r="Q97" s="88"/>
      <c r="R97" s="89"/>
      <c r="S97" s="89"/>
      <c r="T97" s="89"/>
      <c r="U97" s="89"/>
      <c r="V97" s="89"/>
      <c r="W97" s="152"/>
      <c r="X97" s="152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</row>
    <row r="98" spans="1:41" ht="18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91"/>
      <c r="L98" s="91"/>
      <c r="M98" s="89"/>
      <c r="N98" s="89"/>
      <c r="O98" s="88"/>
      <c r="P98" s="88"/>
      <c r="Q98" s="88"/>
      <c r="R98" s="89"/>
      <c r="S98" s="89"/>
      <c r="T98" s="89"/>
      <c r="U98" s="89"/>
      <c r="V98" s="89"/>
      <c r="W98" s="152"/>
      <c r="X98" s="152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</row>
    <row r="99" spans="1:41" ht="18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91"/>
      <c r="L99" s="91"/>
      <c r="M99" s="89"/>
      <c r="N99" s="89"/>
      <c r="O99" s="88"/>
      <c r="P99" s="88"/>
      <c r="Q99" s="88"/>
      <c r="R99" s="89"/>
      <c r="S99" s="89"/>
      <c r="T99" s="89"/>
      <c r="U99" s="89"/>
      <c r="V99" s="89"/>
      <c r="W99" s="152"/>
      <c r="X99" s="152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</row>
    <row r="100" spans="1:41" ht="18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91"/>
      <c r="L100" s="91"/>
      <c r="M100" s="89"/>
      <c r="N100" s="89"/>
      <c r="O100" s="88"/>
      <c r="P100" s="88"/>
      <c r="Q100" s="88"/>
      <c r="R100" s="89"/>
      <c r="S100" s="89"/>
      <c r="T100" s="89"/>
      <c r="U100" s="89"/>
      <c r="V100" s="89"/>
      <c r="W100" s="152"/>
      <c r="X100" s="152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</row>
    <row r="101" spans="1:41" ht="18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91"/>
      <c r="L101" s="91"/>
      <c r="M101" s="89"/>
      <c r="N101" s="89"/>
      <c r="O101" s="88"/>
      <c r="P101" s="88"/>
      <c r="Q101" s="88"/>
      <c r="R101" s="89"/>
      <c r="S101" s="89"/>
      <c r="T101" s="89"/>
      <c r="U101" s="89"/>
      <c r="V101" s="89"/>
      <c r="W101" s="152"/>
      <c r="X101" s="152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</row>
    <row r="102" spans="1:41" ht="18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91"/>
      <c r="L102" s="91"/>
      <c r="M102" s="89"/>
      <c r="N102" s="89"/>
      <c r="O102" s="88"/>
      <c r="P102" s="88"/>
      <c r="Q102" s="88"/>
      <c r="R102" s="89"/>
      <c r="S102" s="89"/>
      <c r="T102" s="89"/>
      <c r="U102" s="89"/>
      <c r="V102" s="89"/>
      <c r="W102" s="152"/>
      <c r="X102" s="152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</row>
    <row r="103" spans="1:41" ht="18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91"/>
      <c r="L103" s="91"/>
      <c r="M103" s="89"/>
      <c r="N103" s="89"/>
      <c r="O103" s="88"/>
      <c r="P103" s="88"/>
      <c r="Q103" s="88"/>
      <c r="R103" s="89"/>
      <c r="S103" s="89"/>
      <c r="T103" s="89"/>
      <c r="U103" s="89"/>
      <c r="V103" s="89"/>
      <c r="W103" s="152"/>
      <c r="X103" s="152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</row>
    <row r="104" spans="1:41" ht="18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91"/>
      <c r="L104" s="91"/>
      <c r="M104" s="89"/>
      <c r="N104" s="89"/>
      <c r="O104" s="88"/>
      <c r="P104" s="88"/>
      <c r="Q104" s="88"/>
      <c r="R104" s="89"/>
      <c r="S104" s="89"/>
      <c r="T104" s="89"/>
      <c r="U104" s="89"/>
      <c r="V104" s="89"/>
      <c r="W104" s="152"/>
      <c r="X104" s="152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</row>
    <row r="105" spans="1:41" ht="18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91"/>
      <c r="L105" s="91"/>
      <c r="M105" s="89"/>
      <c r="N105" s="89"/>
      <c r="O105" s="88"/>
      <c r="P105" s="88"/>
      <c r="Q105" s="88"/>
      <c r="R105" s="89"/>
      <c r="S105" s="89"/>
      <c r="T105" s="89"/>
      <c r="U105" s="89"/>
      <c r="V105" s="89"/>
      <c r="W105" s="152"/>
      <c r="X105" s="152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</row>
    <row r="106" spans="1:41" ht="18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91"/>
      <c r="L106" s="91"/>
      <c r="M106" s="89"/>
      <c r="N106" s="89"/>
      <c r="O106" s="88"/>
      <c r="P106" s="88"/>
      <c r="Q106" s="88"/>
      <c r="R106" s="89"/>
      <c r="S106" s="89"/>
      <c r="T106" s="89"/>
      <c r="U106" s="89"/>
      <c r="V106" s="89"/>
      <c r="W106" s="152"/>
      <c r="X106" s="152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</row>
    <row r="107" spans="1:41" ht="18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91"/>
      <c r="L107" s="91"/>
      <c r="M107" s="89"/>
      <c r="N107" s="89"/>
      <c r="O107" s="88"/>
      <c r="P107" s="88"/>
      <c r="Q107" s="88"/>
      <c r="R107" s="89"/>
      <c r="S107" s="89"/>
      <c r="T107" s="89"/>
      <c r="U107" s="89"/>
      <c r="V107" s="89"/>
      <c r="W107" s="152"/>
      <c r="X107" s="152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</row>
    <row r="108" spans="1:41" ht="18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91"/>
      <c r="L108" s="91"/>
      <c r="M108" s="89"/>
      <c r="N108" s="89"/>
      <c r="O108" s="88"/>
      <c r="P108" s="88"/>
      <c r="Q108" s="88"/>
      <c r="R108" s="89"/>
      <c r="S108" s="89"/>
      <c r="T108" s="89"/>
      <c r="U108" s="89"/>
      <c r="V108" s="89"/>
      <c r="W108" s="152"/>
      <c r="X108" s="152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</row>
    <row r="109" spans="1:41" ht="18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91"/>
      <c r="L109" s="91"/>
      <c r="M109" s="89"/>
      <c r="N109" s="89"/>
      <c r="O109" s="88"/>
      <c r="P109" s="88"/>
      <c r="Q109" s="88"/>
      <c r="R109" s="89"/>
      <c r="S109" s="89"/>
      <c r="T109" s="89"/>
      <c r="U109" s="89"/>
      <c r="V109" s="89"/>
      <c r="W109" s="152"/>
      <c r="X109" s="152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</row>
    <row r="110" spans="1:41" ht="18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91"/>
      <c r="L110" s="91"/>
      <c r="M110" s="89"/>
      <c r="N110" s="89"/>
      <c r="O110" s="88"/>
      <c r="P110" s="88"/>
      <c r="Q110" s="88"/>
      <c r="R110" s="89"/>
      <c r="S110" s="89"/>
      <c r="T110" s="89"/>
      <c r="U110" s="89"/>
      <c r="V110" s="89"/>
      <c r="W110" s="152"/>
      <c r="X110" s="152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</row>
    <row r="111" spans="1:41" ht="18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91"/>
      <c r="L111" s="91"/>
      <c r="M111" s="89"/>
      <c r="N111" s="89"/>
      <c r="O111" s="88"/>
      <c r="P111" s="88"/>
      <c r="Q111" s="88"/>
      <c r="R111" s="89"/>
      <c r="S111" s="89"/>
      <c r="T111" s="89"/>
      <c r="U111" s="89"/>
      <c r="V111" s="89"/>
      <c r="W111" s="152"/>
      <c r="X111" s="152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</row>
    <row r="112" spans="1:41" ht="18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91"/>
      <c r="L112" s="91"/>
      <c r="M112" s="89"/>
      <c r="N112" s="89"/>
      <c r="O112" s="88"/>
      <c r="P112" s="88"/>
      <c r="Q112" s="88"/>
      <c r="R112" s="89"/>
      <c r="S112" s="89"/>
      <c r="T112" s="89"/>
      <c r="U112" s="89"/>
      <c r="V112" s="89"/>
      <c r="W112" s="152"/>
      <c r="X112" s="152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</row>
    <row r="113" spans="1:41" ht="18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91"/>
      <c r="L113" s="91"/>
      <c r="M113" s="89"/>
      <c r="N113" s="89"/>
      <c r="O113" s="88"/>
      <c r="P113" s="88"/>
      <c r="Q113" s="88"/>
      <c r="R113" s="89"/>
      <c r="S113" s="89"/>
      <c r="T113" s="89"/>
      <c r="U113" s="89"/>
      <c r="V113" s="89"/>
      <c r="W113" s="152"/>
      <c r="X113" s="152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</row>
    <row r="114" spans="1:41" ht="18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91"/>
      <c r="L114" s="91"/>
      <c r="M114" s="89"/>
      <c r="N114" s="89"/>
      <c r="O114" s="88"/>
      <c r="P114" s="88"/>
      <c r="Q114" s="88"/>
      <c r="R114" s="89"/>
      <c r="S114" s="89"/>
      <c r="T114" s="89"/>
      <c r="U114" s="89"/>
      <c r="V114" s="89"/>
      <c r="W114" s="152"/>
      <c r="X114" s="152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</row>
    <row r="115" spans="1:41" ht="18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91"/>
      <c r="L115" s="91"/>
      <c r="M115" s="89"/>
      <c r="N115" s="89"/>
      <c r="O115" s="88"/>
      <c r="P115" s="88"/>
      <c r="Q115" s="88"/>
      <c r="R115" s="89"/>
      <c r="S115" s="89"/>
      <c r="T115" s="89"/>
      <c r="U115" s="89"/>
      <c r="V115" s="89"/>
      <c r="W115" s="152"/>
      <c r="X115" s="152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</row>
    <row r="116" spans="1:41" ht="18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91"/>
      <c r="L116" s="91"/>
      <c r="M116" s="89"/>
      <c r="N116" s="89"/>
      <c r="O116" s="88"/>
      <c r="P116" s="88"/>
      <c r="Q116" s="88"/>
      <c r="R116" s="89"/>
      <c r="S116" s="89"/>
      <c r="T116" s="89"/>
      <c r="U116" s="89"/>
      <c r="V116" s="89"/>
      <c r="W116" s="152"/>
      <c r="X116" s="152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</row>
    <row r="117" spans="1:41" ht="18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91"/>
      <c r="L117" s="91"/>
      <c r="M117" s="89"/>
      <c r="N117" s="89"/>
      <c r="O117" s="88"/>
      <c r="P117" s="88"/>
      <c r="Q117" s="88"/>
      <c r="R117" s="89"/>
      <c r="S117" s="89"/>
      <c r="T117" s="89"/>
      <c r="U117" s="89"/>
      <c r="V117" s="89"/>
      <c r="W117" s="152"/>
      <c r="X117" s="152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</row>
    <row r="118" spans="1:41" ht="18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91"/>
      <c r="L118" s="91"/>
      <c r="M118" s="89"/>
      <c r="N118" s="89"/>
      <c r="O118" s="88"/>
      <c r="P118" s="88"/>
      <c r="Q118" s="88"/>
      <c r="R118" s="89"/>
      <c r="S118" s="89"/>
      <c r="T118" s="89"/>
      <c r="U118" s="89"/>
      <c r="V118" s="89"/>
      <c r="W118" s="152"/>
      <c r="X118" s="152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</row>
    <row r="119" spans="1:41" ht="18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91"/>
      <c r="L119" s="91"/>
      <c r="M119" s="89"/>
      <c r="N119" s="89"/>
      <c r="O119" s="88"/>
      <c r="P119" s="88"/>
      <c r="Q119" s="88"/>
      <c r="R119" s="89"/>
      <c r="S119" s="89"/>
      <c r="T119" s="89"/>
      <c r="U119" s="89"/>
      <c r="V119" s="89"/>
      <c r="W119" s="152"/>
      <c r="X119" s="152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</row>
    <row r="120" spans="1:41" ht="18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91"/>
      <c r="L120" s="91"/>
      <c r="M120" s="89"/>
      <c r="N120" s="89"/>
      <c r="O120" s="88"/>
      <c r="P120" s="88"/>
      <c r="Q120" s="88"/>
      <c r="R120" s="89"/>
      <c r="S120" s="89"/>
      <c r="T120" s="89"/>
      <c r="U120" s="89"/>
      <c r="V120" s="89"/>
      <c r="W120" s="152"/>
      <c r="X120" s="152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</row>
    <row r="121" spans="1:41" ht="18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91"/>
      <c r="L121" s="91"/>
      <c r="M121" s="89"/>
      <c r="N121" s="89"/>
      <c r="O121" s="88"/>
      <c r="P121" s="88"/>
      <c r="Q121" s="88"/>
      <c r="R121" s="89"/>
      <c r="S121" s="89"/>
      <c r="T121" s="89"/>
      <c r="U121" s="89"/>
      <c r="V121" s="89"/>
      <c r="W121" s="152"/>
      <c r="X121" s="152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</row>
    <row r="122" spans="1:41" ht="18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91"/>
      <c r="L122" s="91"/>
      <c r="M122" s="89"/>
      <c r="N122" s="89"/>
      <c r="O122" s="88"/>
      <c r="P122" s="88"/>
      <c r="Q122" s="88"/>
      <c r="R122" s="89"/>
      <c r="S122" s="89"/>
      <c r="T122" s="89"/>
      <c r="U122" s="89"/>
      <c r="V122" s="89"/>
      <c r="W122" s="152"/>
      <c r="X122" s="152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</row>
    <row r="123" spans="1:41" ht="18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91"/>
      <c r="L123" s="91"/>
      <c r="M123" s="89"/>
      <c r="N123" s="89"/>
      <c r="O123" s="88"/>
      <c r="P123" s="88"/>
      <c r="Q123" s="88"/>
      <c r="R123" s="89"/>
      <c r="S123" s="89"/>
      <c r="T123" s="89"/>
      <c r="U123" s="89"/>
      <c r="V123" s="89"/>
      <c r="W123" s="152"/>
      <c r="X123" s="152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</row>
    <row r="124" spans="1:41" ht="18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91"/>
      <c r="L124" s="91"/>
      <c r="M124" s="89"/>
      <c r="N124" s="89"/>
      <c r="O124" s="88"/>
      <c r="P124" s="88"/>
      <c r="Q124" s="88"/>
      <c r="R124" s="89"/>
      <c r="S124" s="89"/>
      <c r="T124" s="89"/>
      <c r="U124" s="89"/>
      <c r="V124" s="89"/>
      <c r="W124" s="152"/>
      <c r="X124" s="152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</row>
    <row r="125" spans="1:41" ht="18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91"/>
      <c r="L125" s="91"/>
      <c r="M125" s="89"/>
      <c r="N125" s="89"/>
      <c r="O125" s="88"/>
      <c r="P125" s="88"/>
      <c r="Q125" s="88"/>
      <c r="R125" s="89"/>
      <c r="S125" s="89"/>
      <c r="T125" s="89"/>
      <c r="U125" s="89"/>
      <c r="V125" s="89"/>
      <c r="W125" s="152"/>
      <c r="X125" s="152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</row>
    <row r="126" spans="1:41" ht="18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91"/>
      <c r="L126" s="91"/>
      <c r="M126" s="89"/>
      <c r="N126" s="89"/>
      <c r="O126" s="88"/>
      <c r="P126" s="88"/>
      <c r="Q126" s="88"/>
      <c r="R126" s="89"/>
      <c r="S126" s="89"/>
      <c r="T126" s="89"/>
      <c r="U126" s="89"/>
      <c r="V126" s="89"/>
      <c r="W126" s="152"/>
      <c r="X126" s="152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</row>
    <row r="127" spans="1:41" ht="18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91"/>
      <c r="L127" s="91"/>
      <c r="M127" s="89"/>
      <c r="N127" s="89"/>
      <c r="O127" s="88"/>
      <c r="P127" s="88"/>
      <c r="Q127" s="88"/>
      <c r="R127" s="89"/>
      <c r="S127" s="89"/>
      <c r="T127" s="89"/>
      <c r="U127" s="89"/>
      <c r="V127" s="89"/>
      <c r="W127" s="152"/>
      <c r="X127" s="152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</row>
    <row r="128" spans="1:41" ht="18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91"/>
      <c r="L128" s="91"/>
      <c r="M128" s="89"/>
      <c r="N128" s="89"/>
      <c r="O128" s="88"/>
      <c r="P128" s="88"/>
      <c r="Q128" s="88"/>
      <c r="R128" s="89"/>
      <c r="S128" s="89"/>
      <c r="T128" s="89"/>
      <c r="U128" s="89"/>
      <c r="V128" s="89"/>
      <c r="W128" s="152"/>
      <c r="X128" s="152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</row>
    <row r="129" spans="1:41" ht="18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91"/>
      <c r="L129" s="91"/>
      <c r="M129" s="89"/>
      <c r="N129" s="89"/>
      <c r="O129" s="88"/>
      <c r="P129" s="88"/>
      <c r="Q129" s="88"/>
      <c r="R129" s="89"/>
      <c r="S129" s="89"/>
      <c r="T129" s="89"/>
      <c r="U129" s="89"/>
      <c r="V129" s="89"/>
      <c r="W129" s="152"/>
      <c r="X129" s="152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</row>
    <row r="130" spans="1:41" ht="18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91"/>
      <c r="L130" s="91"/>
      <c r="M130" s="89"/>
      <c r="N130" s="89"/>
      <c r="O130" s="88"/>
      <c r="P130" s="88"/>
      <c r="Q130" s="88"/>
      <c r="R130" s="89"/>
      <c r="S130" s="89"/>
      <c r="T130" s="89"/>
      <c r="U130" s="89"/>
      <c r="V130" s="89"/>
      <c r="W130" s="152"/>
      <c r="X130" s="152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</row>
    <row r="131" spans="1:41" ht="18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91"/>
      <c r="L131" s="91"/>
      <c r="M131" s="89"/>
      <c r="N131" s="89"/>
      <c r="O131" s="88"/>
      <c r="P131" s="88"/>
      <c r="Q131" s="88"/>
      <c r="R131" s="89"/>
      <c r="S131" s="89"/>
      <c r="T131" s="89"/>
      <c r="U131" s="89"/>
      <c r="V131" s="89"/>
      <c r="W131" s="152"/>
      <c r="X131" s="152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</row>
    <row r="132" spans="1:41" ht="18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91"/>
      <c r="L132" s="91"/>
      <c r="M132" s="89"/>
      <c r="N132" s="89"/>
      <c r="O132" s="88"/>
      <c r="P132" s="88"/>
      <c r="Q132" s="88"/>
      <c r="R132" s="89"/>
      <c r="S132" s="89"/>
      <c r="T132" s="89"/>
      <c r="U132" s="89"/>
      <c r="V132" s="89"/>
      <c r="W132" s="152"/>
      <c r="X132" s="152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</row>
    <row r="133" spans="1:41" ht="18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91"/>
      <c r="L133" s="91"/>
      <c r="M133" s="89"/>
      <c r="N133" s="89"/>
      <c r="O133" s="88"/>
      <c r="P133" s="88"/>
      <c r="Q133" s="88"/>
      <c r="R133" s="89"/>
      <c r="S133" s="89"/>
      <c r="T133" s="89"/>
      <c r="U133" s="89"/>
      <c r="V133" s="89"/>
      <c r="W133" s="152"/>
      <c r="X133" s="152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</row>
    <row r="134" spans="1:41" ht="18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91"/>
      <c r="L134" s="91"/>
      <c r="M134" s="89"/>
      <c r="N134" s="89"/>
      <c r="O134" s="88"/>
      <c r="P134" s="88"/>
      <c r="Q134" s="88"/>
      <c r="R134" s="89"/>
      <c r="S134" s="89"/>
      <c r="T134" s="89"/>
      <c r="U134" s="89"/>
      <c r="V134" s="89"/>
      <c r="W134" s="152"/>
      <c r="X134" s="152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</row>
    <row r="135" spans="1:41" ht="18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91"/>
      <c r="L135" s="91"/>
      <c r="M135" s="89"/>
      <c r="N135" s="89"/>
      <c r="O135" s="88"/>
      <c r="P135" s="88"/>
      <c r="Q135" s="88"/>
      <c r="R135" s="89"/>
      <c r="S135" s="89"/>
      <c r="T135" s="89"/>
      <c r="U135" s="89"/>
      <c r="V135" s="89"/>
      <c r="W135" s="152"/>
      <c r="X135" s="152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</row>
    <row r="136" spans="1:41" ht="18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91"/>
      <c r="L136" s="91"/>
      <c r="M136" s="89"/>
      <c r="N136" s="89"/>
      <c r="O136" s="88"/>
      <c r="P136" s="88"/>
      <c r="Q136" s="88"/>
      <c r="R136" s="89"/>
      <c r="S136" s="89"/>
      <c r="T136" s="89"/>
      <c r="U136" s="89"/>
      <c r="V136" s="89"/>
      <c r="W136" s="152"/>
      <c r="X136" s="152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</row>
    <row r="137" spans="1:41" ht="18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91"/>
      <c r="L137" s="91"/>
      <c r="M137" s="89"/>
      <c r="N137" s="89"/>
      <c r="O137" s="88"/>
      <c r="P137" s="88"/>
      <c r="Q137" s="88"/>
      <c r="R137" s="89"/>
      <c r="S137" s="89"/>
      <c r="T137" s="89"/>
      <c r="U137" s="89"/>
      <c r="V137" s="89"/>
      <c r="W137" s="152"/>
      <c r="X137" s="152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</row>
    <row r="138" spans="1:41" ht="18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91"/>
      <c r="L138" s="91"/>
      <c r="M138" s="89"/>
      <c r="N138" s="89"/>
      <c r="O138" s="88"/>
      <c r="P138" s="88"/>
      <c r="Q138" s="88"/>
      <c r="R138" s="89"/>
      <c r="S138" s="89"/>
      <c r="T138" s="89"/>
      <c r="U138" s="89"/>
      <c r="V138" s="89"/>
      <c r="W138" s="152"/>
      <c r="X138" s="152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</row>
    <row r="139" spans="1:41" ht="18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91"/>
      <c r="L139" s="91"/>
      <c r="M139" s="89"/>
      <c r="N139" s="89"/>
      <c r="O139" s="88"/>
      <c r="P139" s="88"/>
      <c r="Q139" s="88"/>
      <c r="R139" s="89"/>
      <c r="S139" s="89"/>
      <c r="T139" s="89"/>
      <c r="U139" s="89"/>
      <c r="V139" s="89"/>
      <c r="W139" s="152"/>
      <c r="X139" s="152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</row>
    <row r="140" spans="1:41" ht="18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91"/>
      <c r="L140" s="91"/>
      <c r="M140" s="89"/>
      <c r="N140" s="89"/>
      <c r="O140" s="88"/>
      <c r="P140" s="88"/>
      <c r="Q140" s="88"/>
      <c r="R140" s="89"/>
      <c r="S140" s="89"/>
      <c r="T140" s="89"/>
      <c r="U140" s="89"/>
      <c r="V140" s="89"/>
      <c r="W140" s="152"/>
      <c r="X140" s="152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</row>
    <row r="141" spans="1:41" ht="18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91"/>
      <c r="L141" s="91"/>
      <c r="M141" s="89"/>
      <c r="N141" s="89"/>
      <c r="O141" s="88"/>
      <c r="P141" s="88"/>
      <c r="Q141" s="88"/>
      <c r="R141" s="89"/>
      <c r="S141" s="89"/>
      <c r="T141" s="89"/>
      <c r="U141" s="89"/>
      <c r="V141" s="89"/>
      <c r="W141" s="152"/>
      <c r="X141" s="152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</row>
    <row r="142" spans="1:41" ht="18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91"/>
      <c r="L142" s="91"/>
      <c r="M142" s="89"/>
      <c r="N142" s="89"/>
      <c r="O142" s="88"/>
      <c r="P142" s="88"/>
      <c r="Q142" s="88"/>
      <c r="R142" s="89"/>
      <c r="S142" s="89"/>
      <c r="T142" s="89"/>
      <c r="U142" s="89"/>
      <c r="V142" s="89"/>
      <c r="W142" s="152"/>
      <c r="X142" s="152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</row>
    <row r="143" spans="1:41" ht="18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91"/>
      <c r="L143" s="91"/>
      <c r="M143" s="89"/>
      <c r="N143" s="89"/>
      <c r="O143" s="88"/>
      <c r="P143" s="88"/>
      <c r="Q143" s="88"/>
      <c r="R143" s="89"/>
      <c r="S143" s="89"/>
      <c r="T143" s="89"/>
      <c r="U143" s="89"/>
      <c r="V143" s="89"/>
      <c r="W143" s="152"/>
      <c r="X143" s="152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</row>
    <row r="144" spans="1:41" ht="18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91"/>
      <c r="L144" s="91"/>
      <c r="M144" s="89"/>
      <c r="N144" s="89"/>
      <c r="O144" s="88"/>
      <c r="P144" s="88"/>
      <c r="Q144" s="88"/>
      <c r="R144" s="89"/>
      <c r="S144" s="89"/>
      <c r="T144" s="89"/>
      <c r="U144" s="89"/>
      <c r="V144" s="89"/>
      <c r="W144" s="152"/>
      <c r="X144" s="152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</row>
    <row r="145" spans="1:41" ht="18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91"/>
      <c r="L145" s="91"/>
      <c r="M145" s="89"/>
      <c r="N145" s="89"/>
      <c r="O145" s="88"/>
      <c r="P145" s="88"/>
      <c r="Q145" s="88"/>
      <c r="R145" s="89"/>
      <c r="S145" s="89"/>
      <c r="T145" s="89"/>
      <c r="U145" s="89"/>
      <c r="V145" s="89"/>
      <c r="W145" s="152"/>
      <c r="X145" s="152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</row>
    <row r="146" spans="1:41" ht="18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91"/>
      <c r="L146" s="91"/>
      <c r="M146" s="89"/>
      <c r="N146" s="89"/>
      <c r="O146" s="88"/>
      <c r="P146" s="88"/>
      <c r="Q146" s="88"/>
      <c r="R146" s="89"/>
      <c r="S146" s="89"/>
      <c r="T146" s="89"/>
      <c r="U146" s="89"/>
      <c r="V146" s="89"/>
      <c r="W146" s="152"/>
      <c r="X146" s="152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</row>
    <row r="147" spans="1:41" ht="18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91"/>
      <c r="L147" s="91"/>
      <c r="M147" s="89"/>
      <c r="N147" s="89"/>
      <c r="O147" s="88"/>
      <c r="P147" s="88"/>
      <c r="Q147" s="88"/>
      <c r="R147" s="89"/>
      <c r="S147" s="89"/>
      <c r="T147" s="89"/>
      <c r="U147" s="89"/>
      <c r="V147" s="89"/>
      <c r="W147" s="152"/>
      <c r="X147" s="152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</row>
    <row r="148" spans="1:41" ht="18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91"/>
      <c r="L148" s="91"/>
      <c r="M148" s="89"/>
      <c r="N148" s="89"/>
      <c r="O148" s="88"/>
      <c r="P148" s="88"/>
      <c r="Q148" s="88"/>
      <c r="R148" s="89"/>
      <c r="S148" s="89"/>
      <c r="T148" s="89"/>
      <c r="U148" s="89"/>
      <c r="V148" s="89"/>
      <c r="W148" s="152"/>
      <c r="X148" s="152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</row>
    <row r="149" spans="1:41" ht="18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91"/>
      <c r="L149" s="91"/>
      <c r="M149" s="89"/>
      <c r="N149" s="89"/>
      <c r="O149" s="88"/>
      <c r="P149" s="88"/>
      <c r="Q149" s="88"/>
      <c r="R149" s="89"/>
      <c r="S149" s="89"/>
      <c r="T149" s="89"/>
      <c r="U149" s="89"/>
      <c r="V149" s="89"/>
      <c r="W149" s="152"/>
      <c r="X149" s="152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</row>
    <row r="150" spans="1:41" ht="18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91"/>
      <c r="L150" s="91"/>
      <c r="M150" s="89"/>
      <c r="N150" s="89"/>
      <c r="O150" s="88"/>
      <c r="P150" s="88"/>
      <c r="Q150" s="88"/>
      <c r="R150" s="89"/>
      <c r="S150" s="89"/>
      <c r="T150" s="89"/>
      <c r="U150" s="89"/>
      <c r="V150" s="89"/>
      <c r="W150" s="152"/>
      <c r="X150" s="152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</row>
    <row r="151" spans="1:41" ht="18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91"/>
      <c r="L151" s="91"/>
      <c r="M151" s="89"/>
      <c r="N151" s="89"/>
      <c r="O151" s="88"/>
      <c r="P151" s="88"/>
      <c r="Q151" s="88"/>
      <c r="R151" s="89"/>
      <c r="S151" s="89"/>
      <c r="T151" s="89"/>
      <c r="U151" s="89"/>
      <c r="V151" s="89"/>
      <c r="W151" s="152"/>
      <c r="X151" s="152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</row>
    <row r="152" spans="1:41" ht="18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91"/>
      <c r="L152" s="91"/>
      <c r="M152" s="89"/>
      <c r="N152" s="89"/>
      <c r="O152" s="88"/>
      <c r="P152" s="88"/>
      <c r="Q152" s="88"/>
      <c r="R152" s="89"/>
      <c r="S152" s="89"/>
      <c r="T152" s="89"/>
      <c r="U152" s="89"/>
      <c r="V152" s="89"/>
      <c r="W152" s="152"/>
      <c r="X152" s="152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</row>
    <row r="153" spans="1:41" ht="18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91"/>
      <c r="L153" s="91"/>
      <c r="M153" s="89"/>
      <c r="N153" s="89"/>
      <c r="O153" s="88"/>
      <c r="P153" s="88"/>
      <c r="Q153" s="88"/>
      <c r="R153" s="89"/>
      <c r="S153" s="89"/>
      <c r="T153" s="89"/>
      <c r="U153" s="89"/>
      <c r="V153" s="89"/>
      <c r="W153" s="152"/>
      <c r="X153" s="152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</row>
    <row r="154" spans="1:41" ht="18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91"/>
      <c r="L154" s="91"/>
      <c r="M154" s="89"/>
      <c r="N154" s="89"/>
      <c r="O154" s="88"/>
      <c r="P154" s="88"/>
      <c r="Q154" s="88"/>
      <c r="R154" s="89"/>
      <c r="S154" s="89"/>
      <c r="T154" s="89"/>
      <c r="U154" s="89"/>
      <c r="V154" s="89"/>
      <c r="W154" s="152"/>
      <c r="X154" s="152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</row>
    <row r="155" spans="1:41" ht="18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91"/>
      <c r="L155" s="91"/>
      <c r="M155" s="89"/>
      <c r="N155" s="89"/>
      <c r="O155" s="88"/>
      <c r="P155" s="88"/>
      <c r="Q155" s="88"/>
      <c r="R155" s="89"/>
      <c r="S155" s="89"/>
      <c r="T155" s="89"/>
      <c r="U155" s="89"/>
      <c r="V155" s="89"/>
      <c r="W155" s="152"/>
      <c r="X155" s="152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</row>
    <row r="156" spans="1:41" ht="18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91"/>
      <c r="L156" s="91"/>
      <c r="M156" s="89"/>
      <c r="N156" s="89"/>
      <c r="O156" s="88"/>
      <c r="P156" s="88"/>
      <c r="Q156" s="88"/>
      <c r="R156" s="89"/>
      <c r="S156" s="89"/>
      <c r="T156" s="89"/>
      <c r="U156" s="89"/>
      <c r="V156" s="89"/>
      <c r="W156" s="152"/>
      <c r="X156" s="152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</row>
    <row r="157" spans="1:41" ht="18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91"/>
      <c r="L157" s="91"/>
      <c r="M157" s="89"/>
      <c r="N157" s="89"/>
      <c r="O157" s="88"/>
      <c r="P157" s="88"/>
      <c r="Q157" s="88"/>
      <c r="R157" s="89"/>
      <c r="S157" s="89"/>
      <c r="T157" s="89"/>
      <c r="U157" s="89"/>
      <c r="V157" s="89"/>
      <c r="W157" s="152"/>
      <c r="X157" s="152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</row>
    <row r="158" spans="1:41" ht="18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91"/>
      <c r="L158" s="91"/>
      <c r="M158" s="89"/>
      <c r="N158" s="89"/>
      <c r="O158" s="88"/>
      <c r="P158" s="88"/>
      <c r="Q158" s="88"/>
      <c r="R158" s="89"/>
      <c r="S158" s="89"/>
      <c r="T158" s="89"/>
      <c r="U158" s="89"/>
      <c r="V158" s="89"/>
      <c r="W158" s="152"/>
      <c r="X158" s="152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</row>
    <row r="159" spans="1:41" ht="18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91"/>
      <c r="L159" s="91"/>
      <c r="M159" s="89"/>
      <c r="N159" s="89"/>
      <c r="O159" s="88"/>
      <c r="P159" s="88"/>
      <c r="Q159" s="88"/>
      <c r="R159" s="89"/>
      <c r="S159" s="89"/>
      <c r="T159" s="89"/>
      <c r="U159" s="89"/>
      <c r="V159" s="89"/>
      <c r="W159" s="152"/>
      <c r="X159" s="152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</row>
    <row r="160" spans="1:41" ht="18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91"/>
      <c r="L160" s="91"/>
      <c r="M160" s="89"/>
      <c r="N160" s="89"/>
      <c r="O160" s="88"/>
      <c r="P160" s="88"/>
      <c r="Q160" s="88"/>
      <c r="R160" s="89"/>
      <c r="S160" s="89"/>
      <c r="T160" s="89"/>
      <c r="U160" s="89"/>
      <c r="V160" s="89"/>
      <c r="W160" s="152"/>
      <c r="X160" s="152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</row>
    <row r="161" spans="1:41" ht="18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91"/>
      <c r="L161" s="91"/>
      <c r="M161" s="89"/>
      <c r="N161" s="89"/>
      <c r="O161" s="88"/>
      <c r="P161" s="88"/>
      <c r="Q161" s="88"/>
      <c r="R161" s="89"/>
      <c r="S161" s="89"/>
      <c r="T161" s="89"/>
      <c r="U161" s="89"/>
      <c r="V161" s="89"/>
      <c r="W161" s="152"/>
      <c r="X161" s="152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</row>
    <row r="162" spans="1:41" ht="18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91"/>
      <c r="L162" s="91"/>
      <c r="M162" s="89"/>
      <c r="N162" s="89"/>
      <c r="O162" s="88"/>
      <c r="P162" s="88"/>
      <c r="Q162" s="88"/>
      <c r="R162" s="89"/>
      <c r="S162" s="89"/>
      <c r="T162" s="89"/>
      <c r="U162" s="89"/>
      <c r="V162" s="89"/>
      <c r="W162" s="152"/>
      <c r="X162" s="152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</row>
    <row r="163" spans="1:41" ht="18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91"/>
      <c r="L163" s="91"/>
      <c r="M163" s="89"/>
      <c r="N163" s="89"/>
      <c r="O163" s="88"/>
      <c r="P163" s="88"/>
      <c r="Q163" s="88"/>
      <c r="R163" s="89"/>
      <c r="S163" s="89"/>
      <c r="T163" s="89"/>
      <c r="U163" s="89"/>
      <c r="V163" s="89"/>
      <c r="W163" s="152"/>
      <c r="X163" s="152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</row>
    <row r="164" spans="1:41" ht="18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91"/>
      <c r="L164" s="91"/>
      <c r="M164" s="89"/>
      <c r="N164" s="89"/>
      <c r="O164" s="88"/>
      <c r="P164" s="88"/>
      <c r="Q164" s="88"/>
      <c r="R164" s="89"/>
      <c r="S164" s="89"/>
      <c r="T164" s="89"/>
      <c r="U164" s="89"/>
      <c r="V164" s="89"/>
      <c r="W164" s="152"/>
      <c r="X164" s="152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</row>
    <row r="165" spans="1:41" ht="18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91"/>
      <c r="L165" s="91"/>
      <c r="M165" s="89"/>
      <c r="N165" s="89"/>
      <c r="O165" s="88"/>
      <c r="P165" s="88"/>
      <c r="Q165" s="88"/>
      <c r="R165" s="89"/>
      <c r="S165" s="89"/>
      <c r="T165" s="89"/>
      <c r="U165" s="89"/>
      <c r="V165" s="89"/>
      <c r="W165" s="152"/>
      <c r="X165" s="152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</row>
    <row r="166" spans="1:41" ht="18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91"/>
      <c r="L166" s="91"/>
      <c r="M166" s="89"/>
      <c r="N166" s="89"/>
      <c r="O166" s="88"/>
      <c r="P166" s="88"/>
      <c r="Q166" s="88"/>
      <c r="R166" s="89"/>
      <c r="S166" s="89"/>
      <c r="T166" s="89"/>
      <c r="U166" s="89"/>
      <c r="V166" s="89"/>
      <c r="W166" s="152"/>
      <c r="X166" s="152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</row>
    <row r="167" spans="1:41" ht="18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91"/>
      <c r="L167" s="91"/>
      <c r="M167" s="89"/>
      <c r="N167" s="89"/>
      <c r="O167" s="88"/>
      <c r="P167" s="88"/>
      <c r="Q167" s="88"/>
      <c r="R167" s="89"/>
      <c r="S167" s="89"/>
      <c r="T167" s="89"/>
      <c r="U167" s="89"/>
      <c r="V167" s="89"/>
      <c r="W167" s="152"/>
      <c r="X167" s="152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</row>
    <row r="168" spans="1:41" ht="18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91"/>
      <c r="L168" s="91"/>
      <c r="M168" s="89"/>
      <c r="N168" s="89"/>
      <c r="O168" s="88"/>
      <c r="P168" s="88"/>
      <c r="Q168" s="88"/>
      <c r="R168" s="89"/>
      <c r="S168" s="89"/>
      <c r="T168" s="89"/>
      <c r="U168" s="89"/>
      <c r="V168" s="89"/>
      <c r="W168" s="152"/>
      <c r="X168" s="152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</row>
    <row r="169" spans="1:41" ht="18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91"/>
      <c r="L169" s="91"/>
      <c r="M169" s="89"/>
      <c r="N169" s="89"/>
      <c r="O169" s="88"/>
      <c r="P169" s="88"/>
      <c r="Q169" s="88"/>
      <c r="R169" s="89"/>
      <c r="S169" s="89"/>
      <c r="T169" s="89"/>
      <c r="U169" s="89"/>
      <c r="V169" s="89"/>
      <c r="W169" s="152"/>
      <c r="X169" s="152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</row>
    <row r="170" spans="1:41" ht="18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91"/>
      <c r="L170" s="91"/>
      <c r="M170" s="89"/>
      <c r="N170" s="89"/>
      <c r="O170" s="88"/>
      <c r="P170" s="88"/>
      <c r="Q170" s="88"/>
      <c r="R170" s="89"/>
      <c r="S170" s="89"/>
      <c r="T170" s="89"/>
      <c r="U170" s="89"/>
      <c r="V170" s="89"/>
      <c r="W170" s="152"/>
      <c r="X170" s="152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</row>
    <row r="171" spans="1:41" ht="18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91"/>
      <c r="L171" s="91"/>
      <c r="M171" s="89"/>
      <c r="N171" s="89"/>
      <c r="O171" s="88"/>
      <c r="P171" s="88"/>
      <c r="Q171" s="88"/>
      <c r="R171" s="89"/>
      <c r="S171" s="89"/>
      <c r="T171" s="89"/>
      <c r="U171" s="89"/>
      <c r="V171" s="89"/>
      <c r="W171" s="152"/>
      <c r="X171" s="152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</row>
    <row r="172" spans="1:41" ht="18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91"/>
      <c r="L172" s="91"/>
      <c r="M172" s="89"/>
      <c r="N172" s="89"/>
      <c r="O172" s="88"/>
      <c r="P172" s="88"/>
      <c r="Q172" s="88"/>
      <c r="R172" s="89"/>
      <c r="S172" s="89"/>
      <c r="T172" s="89"/>
      <c r="U172" s="89"/>
      <c r="V172" s="89"/>
      <c r="W172" s="152"/>
      <c r="X172" s="152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</row>
    <row r="173" spans="1:41" ht="18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91"/>
      <c r="L173" s="91"/>
      <c r="M173" s="89"/>
      <c r="N173" s="89"/>
      <c r="O173" s="88"/>
      <c r="P173" s="88"/>
      <c r="Q173" s="88"/>
      <c r="R173" s="89"/>
      <c r="S173" s="89"/>
      <c r="T173" s="89"/>
      <c r="U173" s="89"/>
      <c r="V173" s="89"/>
      <c r="W173" s="152"/>
      <c r="X173" s="152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</row>
    <row r="174" spans="1:41" ht="18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91"/>
      <c r="L174" s="91"/>
      <c r="M174" s="89"/>
      <c r="N174" s="89"/>
      <c r="O174" s="88"/>
      <c r="P174" s="88"/>
      <c r="Q174" s="88"/>
      <c r="R174" s="89"/>
      <c r="S174" s="89"/>
      <c r="T174" s="89"/>
      <c r="U174" s="89"/>
      <c r="V174" s="89"/>
      <c r="W174" s="152"/>
      <c r="X174" s="152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</row>
    <row r="175" spans="1:41" ht="18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91"/>
      <c r="L175" s="91"/>
      <c r="M175" s="89"/>
      <c r="N175" s="89"/>
      <c r="O175" s="88"/>
      <c r="P175" s="88"/>
      <c r="Q175" s="88"/>
      <c r="R175" s="89"/>
      <c r="S175" s="89"/>
      <c r="T175" s="89"/>
      <c r="U175" s="89"/>
      <c r="V175" s="89"/>
      <c r="W175" s="152"/>
      <c r="X175" s="152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</row>
    <row r="176" spans="1:41" ht="18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91"/>
      <c r="L176" s="91"/>
      <c r="M176" s="89"/>
      <c r="N176" s="89"/>
      <c r="O176" s="88"/>
      <c r="P176" s="88"/>
      <c r="Q176" s="88"/>
      <c r="R176" s="89"/>
      <c r="S176" s="89"/>
      <c r="T176" s="89"/>
      <c r="U176" s="89"/>
      <c r="V176" s="89"/>
      <c r="W176" s="152"/>
      <c r="X176" s="152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</row>
    <row r="177" spans="1:41" ht="18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91"/>
      <c r="L177" s="91"/>
      <c r="M177" s="89"/>
      <c r="N177" s="89"/>
      <c r="O177" s="88"/>
      <c r="P177" s="88"/>
      <c r="Q177" s="88"/>
      <c r="R177" s="89"/>
      <c r="S177" s="89"/>
      <c r="T177" s="89"/>
      <c r="U177" s="89"/>
      <c r="V177" s="89"/>
      <c r="W177" s="152"/>
      <c r="X177" s="152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</row>
    <row r="178" spans="1:41" ht="18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91"/>
      <c r="L178" s="91"/>
      <c r="M178" s="89"/>
      <c r="N178" s="89"/>
      <c r="O178" s="88"/>
      <c r="P178" s="88"/>
      <c r="Q178" s="88"/>
      <c r="R178" s="89"/>
      <c r="S178" s="89"/>
      <c r="T178" s="89"/>
      <c r="U178" s="89"/>
      <c r="V178" s="89"/>
      <c r="W178" s="152"/>
      <c r="X178" s="152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</row>
    <row r="179" spans="1:41" ht="18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91"/>
      <c r="L179" s="91"/>
      <c r="M179" s="89"/>
      <c r="N179" s="89"/>
      <c r="O179" s="88"/>
      <c r="P179" s="88"/>
      <c r="Q179" s="88"/>
      <c r="R179" s="89"/>
      <c r="S179" s="89"/>
      <c r="T179" s="89"/>
      <c r="U179" s="89"/>
      <c r="V179" s="89"/>
      <c r="W179" s="152"/>
      <c r="X179" s="152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</row>
    <row r="180" spans="1:41" ht="18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91"/>
      <c r="L180" s="91"/>
      <c r="M180" s="89"/>
      <c r="N180" s="89"/>
      <c r="O180" s="88"/>
      <c r="P180" s="88"/>
      <c r="Q180" s="88"/>
      <c r="R180" s="89"/>
      <c r="S180" s="89"/>
      <c r="T180" s="89"/>
      <c r="U180" s="89"/>
      <c r="V180" s="89"/>
      <c r="W180" s="152"/>
      <c r="X180" s="152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</row>
    <row r="181" spans="1:41" ht="18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91"/>
      <c r="L181" s="91"/>
      <c r="M181" s="89"/>
      <c r="N181" s="89"/>
      <c r="O181" s="88"/>
      <c r="P181" s="88"/>
      <c r="Q181" s="88"/>
      <c r="R181" s="89"/>
      <c r="S181" s="89"/>
      <c r="T181" s="89"/>
      <c r="U181" s="89"/>
      <c r="V181" s="89"/>
      <c r="W181" s="152"/>
      <c r="X181" s="152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</row>
    <row r="182" spans="1:41" ht="18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91"/>
      <c r="L182" s="91"/>
      <c r="M182" s="89"/>
      <c r="N182" s="89"/>
      <c r="O182" s="88"/>
      <c r="P182" s="88"/>
      <c r="Q182" s="88"/>
      <c r="R182" s="89"/>
      <c r="S182" s="89"/>
      <c r="T182" s="89"/>
      <c r="U182" s="89"/>
      <c r="V182" s="89"/>
      <c r="W182" s="152"/>
      <c r="X182" s="152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</row>
    <row r="183" spans="1:41" ht="18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91"/>
      <c r="L183" s="91"/>
      <c r="M183" s="89"/>
      <c r="N183" s="89"/>
      <c r="O183" s="88"/>
      <c r="P183" s="88"/>
      <c r="Q183" s="88"/>
      <c r="R183" s="89"/>
      <c r="S183" s="89"/>
      <c r="T183" s="89"/>
      <c r="U183" s="89"/>
      <c r="V183" s="89"/>
      <c r="W183" s="152"/>
      <c r="X183" s="152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</row>
    <row r="184" spans="1:41" ht="18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91"/>
      <c r="L184" s="91"/>
      <c r="M184" s="89"/>
      <c r="N184" s="89"/>
      <c r="O184" s="88"/>
      <c r="P184" s="88"/>
      <c r="Q184" s="88"/>
      <c r="R184" s="89"/>
      <c r="S184" s="89"/>
      <c r="T184" s="89"/>
      <c r="U184" s="89"/>
      <c r="V184" s="89"/>
      <c r="W184" s="152"/>
      <c r="X184" s="152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</row>
    <row r="185" spans="1:41" ht="18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91"/>
      <c r="L185" s="91"/>
      <c r="M185" s="89"/>
      <c r="N185" s="89"/>
      <c r="O185" s="88"/>
      <c r="P185" s="88"/>
      <c r="Q185" s="88"/>
      <c r="R185" s="89"/>
      <c r="S185" s="89"/>
      <c r="T185" s="89"/>
      <c r="U185" s="89"/>
      <c r="V185" s="89"/>
      <c r="W185" s="152"/>
      <c r="X185" s="152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</row>
    <row r="186" spans="1:41" ht="18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91"/>
      <c r="L186" s="91"/>
      <c r="M186" s="89"/>
      <c r="N186" s="89"/>
      <c r="O186" s="88"/>
      <c r="P186" s="88"/>
      <c r="Q186" s="88"/>
      <c r="R186" s="89"/>
      <c r="S186" s="89"/>
      <c r="T186" s="89"/>
      <c r="U186" s="89"/>
      <c r="V186" s="89"/>
      <c r="W186" s="152"/>
      <c r="X186" s="152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</row>
    <row r="187" spans="1:41" ht="18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91"/>
      <c r="L187" s="91"/>
      <c r="M187" s="89"/>
      <c r="N187" s="89"/>
      <c r="O187" s="88"/>
      <c r="P187" s="88"/>
      <c r="Q187" s="88"/>
      <c r="R187" s="89"/>
      <c r="S187" s="89"/>
      <c r="T187" s="89"/>
      <c r="U187" s="89"/>
      <c r="V187" s="89"/>
      <c r="W187" s="152"/>
      <c r="X187" s="152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</row>
    <row r="188" spans="1:41" ht="18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91"/>
      <c r="L188" s="91"/>
      <c r="M188" s="89"/>
      <c r="N188" s="89"/>
      <c r="O188" s="88"/>
      <c r="P188" s="88"/>
      <c r="Q188" s="88"/>
      <c r="R188" s="89"/>
      <c r="S188" s="89"/>
      <c r="T188" s="89"/>
      <c r="U188" s="89"/>
      <c r="V188" s="89"/>
      <c r="W188" s="152"/>
      <c r="X188" s="152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</row>
    <row r="189" spans="1:41" ht="18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91"/>
      <c r="L189" s="91"/>
      <c r="M189" s="89"/>
      <c r="N189" s="89"/>
      <c r="O189" s="88"/>
      <c r="P189" s="88"/>
      <c r="Q189" s="88"/>
      <c r="R189" s="89"/>
      <c r="S189" s="89"/>
      <c r="T189" s="89"/>
      <c r="U189" s="89"/>
      <c r="V189" s="89"/>
      <c r="W189" s="152"/>
      <c r="X189" s="152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</row>
    <row r="190" spans="1:41" ht="18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91"/>
      <c r="L190" s="91"/>
      <c r="M190" s="89"/>
      <c r="N190" s="89"/>
      <c r="O190" s="88"/>
      <c r="P190" s="88"/>
      <c r="Q190" s="88"/>
      <c r="R190" s="89"/>
      <c r="S190" s="89"/>
      <c r="T190" s="89"/>
      <c r="U190" s="89"/>
      <c r="V190" s="89"/>
      <c r="W190" s="152"/>
      <c r="X190" s="152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</row>
    <row r="191" spans="1:41" ht="18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91"/>
      <c r="L191" s="91"/>
      <c r="M191" s="89"/>
      <c r="N191" s="89"/>
      <c r="O191" s="88"/>
      <c r="P191" s="88"/>
      <c r="Q191" s="88"/>
      <c r="R191" s="89"/>
      <c r="S191" s="89"/>
      <c r="T191" s="89"/>
      <c r="U191" s="89"/>
      <c r="V191" s="89"/>
      <c r="W191" s="152"/>
      <c r="X191" s="152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</row>
    <row r="192" spans="1:41" ht="18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91"/>
      <c r="L192" s="91"/>
      <c r="M192" s="89"/>
      <c r="N192" s="89"/>
      <c r="O192" s="88"/>
      <c r="P192" s="88"/>
      <c r="Q192" s="88"/>
      <c r="R192" s="89"/>
      <c r="S192" s="89"/>
      <c r="T192" s="89"/>
      <c r="U192" s="89"/>
      <c r="V192" s="89"/>
      <c r="W192" s="152"/>
      <c r="X192" s="152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</row>
    <row r="193" spans="1:41" ht="18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91"/>
      <c r="L193" s="91"/>
      <c r="M193" s="89"/>
      <c r="N193" s="89"/>
      <c r="O193" s="88"/>
      <c r="P193" s="88"/>
      <c r="Q193" s="88"/>
      <c r="R193" s="89"/>
      <c r="S193" s="89"/>
      <c r="T193" s="89"/>
      <c r="U193" s="89"/>
      <c r="V193" s="89"/>
      <c r="W193" s="152"/>
      <c r="X193" s="152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</row>
    <row r="194" spans="1:41" ht="18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91"/>
      <c r="L194" s="91"/>
      <c r="M194" s="89"/>
      <c r="N194" s="89"/>
      <c r="O194" s="88"/>
      <c r="P194" s="88"/>
      <c r="Q194" s="88"/>
      <c r="R194" s="89"/>
      <c r="S194" s="89"/>
      <c r="T194" s="89"/>
      <c r="U194" s="89"/>
      <c r="V194" s="89"/>
      <c r="W194" s="152"/>
      <c r="X194" s="152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</row>
    <row r="195" spans="1:41" ht="18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91"/>
      <c r="L195" s="91"/>
      <c r="M195" s="89"/>
      <c r="N195" s="89"/>
      <c r="O195" s="88"/>
      <c r="P195" s="88"/>
      <c r="Q195" s="88"/>
      <c r="R195" s="89"/>
      <c r="S195" s="89"/>
      <c r="T195" s="89"/>
      <c r="U195" s="89"/>
      <c r="V195" s="89"/>
      <c r="W195" s="152"/>
      <c r="X195" s="152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</row>
    <row r="196" spans="1:41" ht="18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91"/>
      <c r="L196" s="91"/>
      <c r="M196" s="89"/>
      <c r="N196" s="89"/>
      <c r="O196" s="88"/>
      <c r="P196" s="88"/>
      <c r="Q196" s="88"/>
      <c r="R196" s="89"/>
      <c r="S196" s="89"/>
      <c r="T196" s="89"/>
      <c r="U196" s="89"/>
      <c r="V196" s="89"/>
      <c r="W196" s="152"/>
      <c r="X196" s="152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</row>
    <row r="197" spans="1:41" ht="18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91"/>
      <c r="L197" s="91"/>
      <c r="M197" s="89"/>
      <c r="N197" s="89"/>
      <c r="O197" s="88"/>
      <c r="P197" s="88"/>
      <c r="Q197" s="88"/>
      <c r="R197" s="89"/>
      <c r="S197" s="89"/>
      <c r="T197" s="89"/>
      <c r="U197" s="89"/>
      <c r="V197" s="89"/>
      <c r="W197" s="152"/>
      <c r="X197" s="152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</row>
    <row r="198" spans="1:41" ht="18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91"/>
      <c r="L198" s="91"/>
      <c r="M198" s="89"/>
      <c r="N198" s="89"/>
      <c r="O198" s="88"/>
      <c r="P198" s="88"/>
      <c r="Q198" s="88"/>
      <c r="R198" s="89"/>
      <c r="S198" s="89"/>
      <c r="T198" s="89"/>
      <c r="U198" s="89"/>
      <c r="V198" s="89"/>
      <c r="W198" s="152"/>
      <c r="X198" s="152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</row>
    <row r="199" spans="1:41" ht="18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91"/>
      <c r="L199" s="91"/>
      <c r="M199" s="89"/>
      <c r="N199" s="89"/>
      <c r="O199" s="88"/>
      <c r="P199" s="88"/>
      <c r="Q199" s="88"/>
      <c r="R199" s="89"/>
      <c r="S199" s="89"/>
      <c r="T199" s="89"/>
      <c r="U199" s="89"/>
      <c r="V199" s="89"/>
      <c r="W199" s="152"/>
      <c r="X199" s="152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</row>
    <row r="200" spans="1:41" ht="18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91"/>
      <c r="L200" s="91"/>
      <c r="M200" s="89"/>
      <c r="N200" s="89"/>
      <c r="O200" s="88"/>
      <c r="P200" s="88"/>
      <c r="Q200" s="88"/>
      <c r="R200" s="89"/>
      <c r="S200" s="89"/>
      <c r="T200" s="89"/>
      <c r="U200" s="89"/>
      <c r="V200" s="89"/>
      <c r="W200" s="152"/>
      <c r="X200" s="152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</row>
    <row r="201" spans="1:41" ht="18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91"/>
      <c r="L201" s="91"/>
      <c r="M201" s="89"/>
      <c r="N201" s="89"/>
      <c r="O201" s="88"/>
      <c r="P201" s="88"/>
      <c r="Q201" s="88"/>
      <c r="R201" s="89"/>
      <c r="S201" s="89"/>
      <c r="T201" s="89"/>
      <c r="U201" s="89"/>
      <c r="V201" s="89"/>
      <c r="W201" s="152"/>
      <c r="X201" s="152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</row>
    <row r="202" spans="1:41" ht="18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91"/>
      <c r="L202" s="91"/>
      <c r="M202" s="89"/>
      <c r="N202" s="89"/>
      <c r="O202" s="88"/>
      <c r="P202" s="88"/>
      <c r="Q202" s="88"/>
      <c r="R202" s="89"/>
      <c r="S202" s="89"/>
      <c r="T202" s="89"/>
      <c r="U202" s="89"/>
      <c r="V202" s="89"/>
      <c r="W202" s="152"/>
      <c r="X202" s="152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</row>
    <row r="203" spans="1:41" ht="18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91"/>
      <c r="L203" s="91"/>
      <c r="M203" s="89"/>
      <c r="N203" s="89"/>
      <c r="O203" s="88"/>
      <c r="P203" s="88"/>
      <c r="Q203" s="88"/>
      <c r="R203" s="89"/>
      <c r="S203" s="89"/>
      <c r="T203" s="89"/>
      <c r="U203" s="89"/>
      <c r="V203" s="89"/>
      <c r="W203" s="152"/>
      <c r="X203" s="152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</row>
    <row r="204" spans="1:41" ht="18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91"/>
      <c r="L204" s="91"/>
      <c r="M204" s="89"/>
      <c r="N204" s="89"/>
      <c r="O204" s="88"/>
      <c r="P204" s="88"/>
      <c r="Q204" s="88"/>
      <c r="R204" s="89"/>
      <c r="S204" s="89"/>
      <c r="T204" s="89"/>
      <c r="U204" s="89"/>
      <c r="V204" s="89"/>
      <c r="W204" s="152"/>
      <c r="X204" s="152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</row>
    <row r="205" spans="1:41" ht="18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91"/>
      <c r="L205" s="91"/>
      <c r="M205" s="89"/>
      <c r="N205" s="89"/>
      <c r="O205" s="88"/>
      <c r="P205" s="88"/>
      <c r="Q205" s="88"/>
      <c r="R205" s="89"/>
      <c r="S205" s="89"/>
      <c r="T205" s="89"/>
      <c r="U205" s="89"/>
      <c r="V205" s="89"/>
      <c r="W205" s="152"/>
      <c r="X205" s="152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</row>
    <row r="206" spans="1:41" ht="18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91"/>
      <c r="L206" s="91"/>
      <c r="M206" s="89"/>
      <c r="N206" s="89"/>
      <c r="O206" s="88"/>
      <c r="P206" s="88"/>
      <c r="Q206" s="88"/>
      <c r="R206" s="89"/>
      <c r="S206" s="89"/>
      <c r="T206" s="89"/>
      <c r="U206" s="89"/>
      <c r="V206" s="89"/>
      <c r="W206" s="152"/>
      <c r="X206" s="152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</row>
    <row r="207" spans="1:41" ht="18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91"/>
      <c r="L207" s="91"/>
      <c r="M207" s="89"/>
      <c r="N207" s="89"/>
      <c r="O207" s="88"/>
      <c r="P207" s="88"/>
      <c r="Q207" s="88"/>
      <c r="R207" s="89"/>
      <c r="S207" s="89"/>
      <c r="T207" s="89"/>
      <c r="U207" s="89"/>
      <c r="V207" s="89"/>
      <c r="W207" s="152"/>
      <c r="X207" s="152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</row>
    <row r="208" spans="1:41" ht="18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91"/>
      <c r="L208" s="91"/>
      <c r="M208" s="89"/>
      <c r="N208" s="89"/>
      <c r="O208" s="88"/>
      <c r="P208" s="88"/>
      <c r="Q208" s="88"/>
      <c r="R208" s="89"/>
      <c r="S208" s="89"/>
      <c r="T208" s="89"/>
      <c r="U208" s="89"/>
      <c r="V208" s="89"/>
      <c r="W208" s="152"/>
      <c r="X208" s="152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</row>
    <row r="209" spans="1:41" ht="18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91"/>
      <c r="L209" s="91"/>
      <c r="M209" s="89"/>
      <c r="N209" s="89"/>
      <c r="O209" s="88"/>
      <c r="P209" s="88"/>
      <c r="Q209" s="88"/>
      <c r="R209" s="89"/>
      <c r="S209" s="89"/>
      <c r="T209" s="89"/>
      <c r="U209" s="89"/>
      <c r="V209" s="89"/>
      <c r="W209" s="152"/>
      <c r="X209" s="152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</row>
    <row r="210" spans="1:41" ht="18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91"/>
      <c r="L210" s="91"/>
      <c r="M210" s="89"/>
      <c r="N210" s="89"/>
      <c r="O210" s="88"/>
      <c r="P210" s="88"/>
      <c r="Q210" s="88"/>
      <c r="R210" s="89"/>
      <c r="S210" s="89"/>
      <c r="T210" s="89"/>
      <c r="U210" s="89"/>
      <c r="V210" s="89"/>
      <c r="W210" s="152"/>
      <c r="X210" s="152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</row>
    <row r="211" spans="1:41" ht="18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91"/>
      <c r="L211" s="91"/>
      <c r="M211" s="89"/>
      <c r="N211" s="89"/>
      <c r="O211" s="88"/>
      <c r="P211" s="88"/>
      <c r="Q211" s="88"/>
      <c r="R211" s="89"/>
      <c r="S211" s="89"/>
      <c r="T211" s="89"/>
      <c r="U211" s="89"/>
      <c r="V211" s="89"/>
      <c r="W211" s="152"/>
      <c r="X211" s="152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</row>
    <row r="212" spans="1:41" ht="18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91"/>
      <c r="L212" s="91"/>
      <c r="M212" s="89"/>
      <c r="N212" s="89"/>
      <c r="O212" s="88"/>
      <c r="P212" s="88"/>
      <c r="Q212" s="88"/>
      <c r="R212" s="89"/>
      <c r="S212" s="89"/>
      <c r="T212" s="89"/>
      <c r="U212" s="89"/>
      <c r="V212" s="89"/>
      <c r="W212" s="152"/>
      <c r="X212" s="152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</row>
    <row r="213" spans="1:41" ht="18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91"/>
      <c r="L213" s="91"/>
      <c r="M213" s="89"/>
      <c r="N213" s="89"/>
      <c r="O213" s="88"/>
      <c r="P213" s="88"/>
      <c r="Q213" s="88"/>
      <c r="R213" s="89"/>
      <c r="S213" s="89"/>
      <c r="T213" s="89"/>
      <c r="U213" s="89"/>
      <c r="V213" s="89"/>
      <c r="W213" s="152"/>
      <c r="X213" s="152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</row>
    <row r="214" spans="1:41" ht="18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91"/>
      <c r="L214" s="91"/>
      <c r="M214" s="89"/>
      <c r="N214" s="89"/>
      <c r="O214" s="88"/>
      <c r="P214" s="88"/>
      <c r="Q214" s="88"/>
      <c r="R214" s="89"/>
      <c r="S214" s="89"/>
      <c r="T214" s="89"/>
      <c r="U214" s="89"/>
      <c r="V214" s="89"/>
      <c r="W214" s="152"/>
      <c r="X214" s="152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</row>
    <row r="215" spans="1:41" ht="18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91"/>
      <c r="L215" s="91"/>
      <c r="M215" s="89"/>
      <c r="N215" s="89"/>
      <c r="O215" s="88"/>
      <c r="P215" s="88"/>
      <c r="Q215" s="88"/>
      <c r="R215" s="89"/>
      <c r="S215" s="89"/>
      <c r="T215" s="89"/>
      <c r="U215" s="89"/>
      <c r="V215" s="89"/>
      <c r="W215" s="152"/>
      <c r="X215" s="152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</row>
    <row r="216" spans="1:41" ht="18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91"/>
      <c r="L216" s="91"/>
      <c r="M216" s="89"/>
      <c r="N216" s="89"/>
      <c r="O216" s="88"/>
      <c r="P216" s="88"/>
      <c r="Q216" s="88"/>
      <c r="R216" s="89"/>
      <c r="S216" s="89"/>
      <c r="T216" s="89"/>
      <c r="U216" s="89"/>
      <c r="V216" s="89"/>
      <c r="W216" s="152"/>
      <c r="X216" s="152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</row>
    <row r="217" spans="1:41" ht="18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91"/>
      <c r="L217" s="91"/>
      <c r="M217" s="89"/>
      <c r="N217" s="89"/>
      <c r="O217" s="88"/>
      <c r="P217" s="88"/>
      <c r="Q217" s="88"/>
      <c r="R217" s="89"/>
      <c r="S217" s="89"/>
      <c r="T217" s="89"/>
      <c r="U217" s="89"/>
      <c r="V217" s="89"/>
      <c r="W217" s="152"/>
      <c r="X217" s="152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</row>
    <row r="218" spans="1:41" ht="18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91"/>
      <c r="L218" s="91"/>
      <c r="M218" s="89"/>
      <c r="N218" s="89"/>
      <c r="O218" s="88"/>
      <c r="P218" s="88"/>
      <c r="Q218" s="88"/>
      <c r="R218" s="89"/>
      <c r="S218" s="89"/>
      <c r="T218" s="89"/>
      <c r="U218" s="89"/>
      <c r="V218" s="89"/>
      <c r="W218" s="152"/>
      <c r="X218" s="152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</row>
    <row r="219" spans="1:41" ht="18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91"/>
      <c r="L219" s="91"/>
      <c r="M219" s="89"/>
      <c r="N219" s="89"/>
      <c r="O219" s="88"/>
      <c r="P219" s="88"/>
      <c r="Q219" s="88"/>
      <c r="R219" s="89"/>
      <c r="S219" s="89"/>
      <c r="T219" s="89"/>
      <c r="U219" s="89"/>
      <c r="V219" s="89"/>
      <c r="W219" s="152"/>
      <c r="X219" s="152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</row>
    <row r="220" spans="1:41" ht="18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91"/>
      <c r="L220" s="91"/>
      <c r="M220" s="89"/>
      <c r="N220" s="89"/>
      <c r="O220" s="88"/>
      <c r="P220" s="88"/>
      <c r="Q220" s="88"/>
      <c r="R220" s="89"/>
      <c r="S220" s="89"/>
      <c r="T220" s="89"/>
      <c r="U220" s="89"/>
      <c r="V220" s="89"/>
      <c r="W220" s="152"/>
      <c r="X220" s="152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</row>
    <row r="221" spans="1:41" ht="18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91"/>
      <c r="L221" s="91"/>
      <c r="M221" s="89"/>
      <c r="N221" s="89"/>
      <c r="O221" s="88"/>
      <c r="P221" s="88"/>
      <c r="Q221" s="88"/>
      <c r="R221" s="89"/>
      <c r="S221" s="89"/>
      <c r="T221" s="89"/>
      <c r="U221" s="89"/>
      <c r="V221" s="89"/>
      <c r="W221" s="152"/>
      <c r="X221" s="152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</row>
    <row r="222" spans="1:41" ht="18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91"/>
      <c r="L222" s="91"/>
      <c r="M222" s="89"/>
      <c r="N222" s="89"/>
      <c r="O222" s="88"/>
      <c r="P222" s="88"/>
      <c r="Q222" s="88"/>
      <c r="R222" s="89"/>
      <c r="S222" s="89"/>
      <c r="T222" s="89"/>
      <c r="U222" s="89"/>
      <c r="V222" s="89"/>
      <c r="W222" s="152"/>
      <c r="X222" s="152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</row>
    <row r="223" spans="1:41" ht="18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91"/>
      <c r="L223" s="91"/>
      <c r="M223" s="89"/>
      <c r="N223" s="89"/>
      <c r="O223" s="88"/>
      <c r="P223" s="88"/>
      <c r="Q223" s="88"/>
      <c r="R223" s="89"/>
      <c r="S223" s="89"/>
      <c r="T223" s="89"/>
      <c r="U223" s="89"/>
      <c r="V223" s="89"/>
      <c r="W223" s="152"/>
      <c r="X223" s="152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</row>
    <row r="224" spans="1:41" ht="18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91"/>
      <c r="L224" s="91"/>
      <c r="M224" s="89"/>
      <c r="N224" s="89"/>
      <c r="O224" s="88"/>
      <c r="P224" s="88"/>
      <c r="Q224" s="88"/>
      <c r="R224" s="89"/>
      <c r="S224" s="89"/>
      <c r="T224" s="89"/>
      <c r="U224" s="89"/>
      <c r="V224" s="89"/>
      <c r="W224" s="152"/>
      <c r="X224" s="152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</row>
    <row r="225" spans="1:41" ht="18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91"/>
      <c r="L225" s="91"/>
      <c r="M225" s="89"/>
      <c r="N225" s="89"/>
      <c r="O225" s="88"/>
      <c r="P225" s="88"/>
      <c r="Q225" s="88"/>
      <c r="R225" s="89"/>
      <c r="S225" s="89"/>
      <c r="T225" s="89"/>
      <c r="U225" s="89"/>
      <c r="V225" s="89"/>
      <c r="W225" s="152"/>
      <c r="X225" s="152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</row>
    <row r="226" spans="1:41" ht="18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91"/>
      <c r="L226" s="91"/>
      <c r="M226" s="89"/>
      <c r="N226" s="89"/>
      <c r="O226" s="88"/>
      <c r="P226" s="88"/>
      <c r="Q226" s="88"/>
      <c r="R226" s="89"/>
      <c r="S226" s="89"/>
      <c r="T226" s="89"/>
      <c r="U226" s="89"/>
      <c r="V226" s="89"/>
      <c r="W226" s="152"/>
      <c r="X226" s="152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</row>
    <row r="227" spans="1:41" ht="18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91"/>
      <c r="L227" s="91"/>
      <c r="M227" s="89"/>
      <c r="N227" s="89"/>
      <c r="O227" s="88"/>
      <c r="P227" s="88"/>
      <c r="Q227" s="88"/>
      <c r="R227" s="89"/>
      <c r="S227" s="89"/>
      <c r="T227" s="89"/>
      <c r="U227" s="89"/>
      <c r="V227" s="89"/>
      <c r="W227" s="152"/>
      <c r="X227" s="152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</row>
    <row r="228" spans="1:41" ht="18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91"/>
      <c r="L228" s="91"/>
      <c r="M228" s="89"/>
      <c r="N228" s="89"/>
      <c r="O228" s="88"/>
      <c r="P228" s="88"/>
      <c r="Q228" s="88"/>
      <c r="R228" s="89"/>
      <c r="S228" s="89"/>
      <c r="T228" s="89"/>
      <c r="U228" s="89"/>
      <c r="V228" s="89"/>
      <c r="W228" s="152"/>
      <c r="X228" s="152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</row>
    <row r="229" spans="1:41" ht="18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91"/>
      <c r="L229" s="91"/>
      <c r="M229" s="89"/>
      <c r="N229" s="89"/>
      <c r="O229" s="88"/>
      <c r="P229" s="88"/>
      <c r="Q229" s="88"/>
      <c r="R229" s="89"/>
      <c r="S229" s="89"/>
      <c r="T229" s="89"/>
      <c r="U229" s="89"/>
      <c r="V229" s="89"/>
      <c r="W229" s="152"/>
      <c r="X229" s="152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</row>
    <row r="230" spans="1:41" ht="18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91"/>
      <c r="L230" s="91"/>
      <c r="M230" s="89"/>
      <c r="N230" s="89"/>
      <c r="O230" s="88"/>
      <c r="P230" s="88"/>
      <c r="Q230" s="88"/>
      <c r="R230" s="89"/>
      <c r="S230" s="89"/>
      <c r="T230" s="89"/>
      <c r="U230" s="89"/>
      <c r="V230" s="89"/>
      <c r="W230" s="152"/>
      <c r="X230" s="152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</row>
    <row r="231" spans="1:41" ht="18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91"/>
      <c r="L231" s="91"/>
      <c r="M231" s="89"/>
      <c r="N231" s="89"/>
      <c r="O231" s="88"/>
      <c r="P231" s="88"/>
      <c r="Q231" s="88"/>
      <c r="R231" s="89"/>
      <c r="S231" s="89"/>
      <c r="T231" s="89"/>
      <c r="U231" s="89"/>
      <c r="V231" s="89"/>
      <c r="W231" s="152"/>
      <c r="X231" s="152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</row>
    <row r="232" spans="1:41" ht="18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91"/>
      <c r="L232" s="91"/>
      <c r="M232" s="89"/>
      <c r="N232" s="89"/>
      <c r="O232" s="88"/>
      <c r="P232" s="88"/>
      <c r="Q232" s="88"/>
      <c r="R232" s="89"/>
      <c r="S232" s="89"/>
      <c r="T232" s="89"/>
      <c r="U232" s="89"/>
      <c r="V232" s="89"/>
      <c r="W232" s="152"/>
      <c r="X232" s="152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</row>
    <row r="233" spans="1:41" ht="18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91"/>
      <c r="L233" s="91"/>
      <c r="M233" s="89"/>
      <c r="N233" s="89"/>
      <c r="O233" s="88"/>
      <c r="P233" s="88"/>
      <c r="Q233" s="88"/>
      <c r="R233" s="89"/>
      <c r="S233" s="89"/>
      <c r="T233" s="89"/>
      <c r="U233" s="89"/>
      <c r="V233" s="89"/>
      <c r="W233" s="152"/>
      <c r="X233" s="152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</row>
    <row r="234" spans="1:41" ht="18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91"/>
      <c r="L234" s="91"/>
      <c r="M234" s="89"/>
      <c r="N234" s="89"/>
      <c r="O234" s="88"/>
      <c r="P234" s="88"/>
      <c r="Q234" s="88"/>
      <c r="R234" s="89"/>
      <c r="S234" s="89"/>
      <c r="T234" s="89"/>
      <c r="U234" s="89"/>
      <c r="V234" s="89"/>
      <c r="W234" s="152"/>
      <c r="X234" s="152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</row>
    <row r="235" spans="1:41" ht="18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91"/>
      <c r="L235" s="91"/>
      <c r="M235" s="89"/>
      <c r="N235" s="89"/>
      <c r="O235" s="88"/>
      <c r="P235" s="88"/>
      <c r="Q235" s="88"/>
      <c r="R235" s="89"/>
      <c r="S235" s="89"/>
      <c r="T235" s="89"/>
      <c r="U235" s="89"/>
      <c r="V235" s="89"/>
      <c r="W235" s="152"/>
      <c r="X235" s="152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</row>
    <row r="236" spans="1:41" ht="18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91"/>
      <c r="L236" s="91"/>
      <c r="M236" s="89"/>
      <c r="N236" s="89"/>
      <c r="O236" s="88"/>
      <c r="P236" s="88"/>
      <c r="Q236" s="88"/>
      <c r="R236" s="89"/>
      <c r="S236" s="89"/>
      <c r="T236" s="89"/>
      <c r="U236" s="89"/>
      <c r="V236" s="89"/>
      <c r="W236" s="152"/>
      <c r="X236" s="152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</row>
    <row r="237" spans="1:41" ht="18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91"/>
      <c r="L237" s="91"/>
      <c r="M237" s="89"/>
      <c r="N237" s="89"/>
      <c r="O237" s="88"/>
      <c r="P237" s="88"/>
      <c r="Q237" s="88"/>
      <c r="R237" s="89"/>
      <c r="S237" s="89"/>
      <c r="T237" s="89"/>
      <c r="U237" s="89"/>
      <c r="V237" s="89"/>
      <c r="W237" s="152"/>
      <c r="X237" s="152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</row>
    <row r="238" spans="1:41" ht="18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91"/>
      <c r="L238" s="91"/>
      <c r="M238" s="89"/>
      <c r="N238" s="89"/>
      <c r="O238" s="88"/>
      <c r="P238" s="88"/>
      <c r="Q238" s="88"/>
      <c r="R238" s="89"/>
      <c r="S238" s="89"/>
      <c r="T238" s="89"/>
      <c r="U238" s="89"/>
      <c r="V238" s="89"/>
      <c r="W238" s="152"/>
      <c r="X238" s="152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</row>
    <row r="239" spans="1:41" ht="18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91"/>
      <c r="L239" s="91"/>
      <c r="M239" s="89"/>
      <c r="N239" s="89"/>
      <c r="O239" s="88"/>
      <c r="P239" s="88"/>
      <c r="Q239" s="88"/>
      <c r="R239" s="89"/>
      <c r="S239" s="89"/>
      <c r="T239" s="89"/>
      <c r="U239" s="89"/>
      <c r="V239" s="89"/>
      <c r="W239" s="152"/>
      <c r="X239" s="152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</row>
    <row r="240" spans="1:41" ht="18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91"/>
      <c r="L240" s="91"/>
      <c r="M240" s="89"/>
      <c r="N240" s="89"/>
      <c r="O240" s="88"/>
      <c r="P240" s="88"/>
      <c r="Q240" s="88"/>
      <c r="R240" s="89"/>
      <c r="S240" s="89"/>
      <c r="T240" s="89"/>
      <c r="U240" s="89"/>
      <c r="V240" s="89"/>
      <c r="W240" s="152"/>
      <c r="X240" s="152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</row>
    <row r="241" spans="11:12" ht="12.75">
      <c r="K241" s="92"/>
      <c r="L241" s="92"/>
    </row>
    <row r="242" spans="11:12" ht="12.75">
      <c r="K242" s="92"/>
      <c r="L242" s="92"/>
    </row>
    <row r="243" spans="11:12" ht="12.75">
      <c r="K243" s="92"/>
      <c r="L243" s="92"/>
    </row>
    <row r="244" spans="11:12" ht="12.75">
      <c r="K244" s="92"/>
      <c r="L244" s="92"/>
    </row>
    <row r="245" spans="11:12" ht="12.75">
      <c r="K245" s="92"/>
      <c r="L245" s="92"/>
    </row>
    <row r="246" spans="11:12" ht="12.75">
      <c r="K246" s="92"/>
      <c r="L246" s="92"/>
    </row>
    <row r="247" spans="11:12" ht="12.75">
      <c r="K247" s="92"/>
      <c r="L247" s="92"/>
    </row>
    <row r="248" spans="11:12" ht="12.75">
      <c r="K248" s="92"/>
      <c r="L248" s="92"/>
    </row>
    <row r="249" spans="11:12" ht="12.75">
      <c r="K249" s="92"/>
      <c r="L249" s="92"/>
    </row>
    <row r="250" spans="11:12" ht="12.75">
      <c r="K250" s="92"/>
      <c r="L250" s="92"/>
    </row>
    <row r="251" spans="11:12" ht="12.75">
      <c r="K251" s="92"/>
      <c r="L251" s="92"/>
    </row>
    <row r="252" spans="11:12" ht="12.75">
      <c r="K252" s="92"/>
      <c r="L252" s="92"/>
    </row>
    <row r="253" spans="11:12" ht="12.75">
      <c r="K253" s="92"/>
      <c r="L253" s="92"/>
    </row>
    <row r="254" spans="11:12" ht="12.75">
      <c r="K254" s="92"/>
      <c r="L254" s="92"/>
    </row>
    <row r="255" spans="11:12" ht="12.75">
      <c r="K255" s="92"/>
      <c r="L255" s="92"/>
    </row>
    <row r="256" spans="11:12" ht="12.75">
      <c r="K256" s="92"/>
      <c r="L256" s="92"/>
    </row>
    <row r="257" spans="11:12" ht="12.75">
      <c r="K257" s="92"/>
      <c r="L257" s="92"/>
    </row>
    <row r="258" spans="11:12" ht="12.75">
      <c r="K258" s="92"/>
      <c r="L258" s="92"/>
    </row>
    <row r="259" spans="11:12" ht="12.75">
      <c r="K259" s="92"/>
      <c r="L259" s="92"/>
    </row>
    <row r="260" spans="11:12" ht="12.75">
      <c r="K260" s="92"/>
      <c r="L260" s="92"/>
    </row>
    <row r="261" spans="11:12" ht="12.75">
      <c r="K261" s="92"/>
      <c r="L261" s="92"/>
    </row>
    <row r="262" spans="11:12" ht="12.75">
      <c r="K262" s="92"/>
      <c r="L262" s="92"/>
    </row>
    <row r="263" spans="11:12" ht="12.75">
      <c r="K263" s="92"/>
      <c r="L263" s="92"/>
    </row>
    <row r="264" spans="11:12" ht="12.75">
      <c r="K264" s="92"/>
      <c r="L264" s="92"/>
    </row>
    <row r="265" spans="11:12" ht="12.75">
      <c r="K265" s="92"/>
      <c r="L265" s="92"/>
    </row>
    <row r="266" spans="11:12" ht="12.75">
      <c r="K266" s="92"/>
      <c r="L266" s="92"/>
    </row>
    <row r="267" spans="11:12" ht="12.75">
      <c r="K267" s="92"/>
      <c r="L267" s="92"/>
    </row>
    <row r="268" spans="11:12" ht="12.75">
      <c r="K268" s="92"/>
      <c r="L268" s="92"/>
    </row>
    <row r="269" spans="11:12" ht="12.75">
      <c r="K269" s="92"/>
      <c r="L269" s="92"/>
    </row>
    <row r="270" spans="11:12" ht="12.75">
      <c r="K270" s="92"/>
      <c r="L270" s="92"/>
    </row>
    <row r="271" spans="11:12" ht="12.75">
      <c r="K271" s="92"/>
      <c r="L271" s="92"/>
    </row>
    <row r="272" spans="11:12" ht="12.75">
      <c r="K272" s="92"/>
      <c r="L272" s="92"/>
    </row>
    <row r="273" spans="11:12" ht="12.75">
      <c r="K273" s="92"/>
      <c r="L273" s="92"/>
    </row>
    <row r="274" spans="11:12" ht="12.75">
      <c r="K274" s="92"/>
      <c r="L274" s="92"/>
    </row>
    <row r="275" spans="11:12" ht="12.75">
      <c r="K275" s="92"/>
      <c r="L275" s="92"/>
    </row>
    <row r="276" spans="11:12" ht="12.75">
      <c r="K276" s="92"/>
      <c r="L276" s="92"/>
    </row>
    <row r="277" spans="11:12" ht="12.75">
      <c r="K277" s="92"/>
      <c r="L277" s="92"/>
    </row>
    <row r="278" spans="11:12" ht="12.75">
      <c r="K278" s="92"/>
      <c r="L278" s="92"/>
    </row>
    <row r="279" spans="11:12" ht="12.75">
      <c r="K279" s="92"/>
      <c r="L279" s="92"/>
    </row>
    <row r="280" spans="11:12" ht="12.75">
      <c r="K280" s="92"/>
      <c r="L280" s="92"/>
    </row>
    <row r="281" spans="11:12" ht="12.75">
      <c r="K281" s="92"/>
      <c r="L281" s="92"/>
    </row>
    <row r="282" spans="11:12" ht="12.75">
      <c r="K282" s="92"/>
      <c r="L282" s="92"/>
    </row>
    <row r="283" spans="11:12" ht="12.75">
      <c r="K283" s="92"/>
      <c r="L283" s="92"/>
    </row>
    <row r="284" spans="11:12" ht="12.75">
      <c r="K284" s="92"/>
      <c r="L284" s="92"/>
    </row>
    <row r="285" spans="11:12" ht="12.75">
      <c r="K285" s="92"/>
      <c r="L285" s="92"/>
    </row>
    <row r="286" spans="11:12" ht="12.75">
      <c r="K286" s="92"/>
      <c r="L286" s="92"/>
    </row>
    <row r="287" spans="11:12" ht="12.75">
      <c r="K287" s="92"/>
      <c r="L287" s="92"/>
    </row>
    <row r="288" spans="11:12" ht="12.75">
      <c r="K288" s="92"/>
      <c r="L288" s="92"/>
    </row>
    <row r="289" spans="11:12" ht="12.75">
      <c r="K289" s="92"/>
      <c r="L289" s="92"/>
    </row>
    <row r="290" spans="11:12" ht="12.75">
      <c r="K290" s="92"/>
      <c r="L290" s="92"/>
    </row>
    <row r="291" spans="11:12" ht="12.75">
      <c r="K291" s="92"/>
      <c r="L291" s="92"/>
    </row>
    <row r="292" spans="11:12" ht="12.75">
      <c r="K292" s="92"/>
      <c r="L292" s="92"/>
    </row>
    <row r="293" spans="11:12" ht="12.75">
      <c r="K293" s="92"/>
      <c r="L293" s="92"/>
    </row>
    <row r="294" spans="11:12" ht="12.75">
      <c r="K294" s="92"/>
      <c r="L294" s="92"/>
    </row>
    <row r="295" spans="11:12" ht="12.75">
      <c r="K295" s="92"/>
      <c r="L295" s="92"/>
    </row>
    <row r="296" spans="11:12" ht="12.75">
      <c r="K296" s="92"/>
      <c r="L296" s="92"/>
    </row>
    <row r="297" spans="11:12" ht="12.75">
      <c r="K297" s="92"/>
      <c r="L297" s="92"/>
    </row>
    <row r="298" spans="11:12" ht="12.75">
      <c r="K298" s="92"/>
      <c r="L298" s="92"/>
    </row>
    <row r="299" spans="11:12" ht="12.75">
      <c r="K299" s="92"/>
      <c r="L299" s="92"/>
    </row>
    <row r="300" spans="11:12" ht="12.75">
      <c r="K300" s="92"/>
      <c r="L300" s="92"/>
    </row>
    <row r="301" spans="11:12" ht="12.75">
      <c r="K301" s="92"/>
      <c r="L301" s="92"/>
    </row>
    <row r="302" spans="11:12" ht="12.75">
      <c r="K302" s="92"/>
      <c r="L302" s="92"/>
    </row>
    <row r="303" spans="11:12" ht="12.75">
      <c r="K303" s="92"/>
      <c r="L303" s="92"/>
    </row>
    <row r="304" spans="11:12" ht="12.75">
      <c r="K304" s="92"/>
      <c r="L304" s="92"/>
    </row>
    <row r="305" spans="11:12" ht="12.75">
      <c r="K305" s="92"/>
      <c r="L305" s="92"/>
    </row>
    <row r="306" spans="11:12" ht="12.75">
      <c r="K306" s="92"/>
      <c r="L306" s="92"/>
    </row>
    <row r="307" spans="11:12" ht="12.75">
      <c r="K307" s="92"/>
      <c r="L307" s="92"/>
    </row>
    <row r="308" spans="11:12" ht="12.75">
      <c r="K308" s="92"/>
      <c r="L308" s="92"/>
    </row>
    <row r="309" spans="11:12" ht="12.75">
      <c r="K309" s="92"/>
      <c r="L309" s="92"/>
    </row>
    <row r="310" spans="11:12" ht="12.75">
      <c r="K310" s="92"/>
      <c r="L310" s="92"/>
    </row>
    <row r="311" spans="11:12" ht="12.75">
      <c r="K311" s="92"/>
      <c r="L311" s="92"/>
    </row>
    <row r="312" spans="11:12" ht="12.75">
      <c r="K312" s="92"/>
      <c r="L312" s="92"/>
    </row>
    <row r="313" spans="11:12" ht="12.75">
      <c r="K313" s="92"/>
      <c r="L313" s="92"/>
    </row>
    <row r="314" spans="11:12" ht="12.75">
      <c r="K314" s="92"/>
      <c r="L314" s="92"/>
    </row>
    <row r="315" spans="11:12" ht="12.75">
      <c r="K315" s="92"/>
      <c r="L315" s="92"/>
    </row>
    <row r="316" spans="11:12" ht="12.75">
      <c r="K316" s="92"/>
      <c r="L316" s="92"/>
    </row>
    <row r="317" spans="11:12" ht="12.75">
      <c r="K317" s="92"/>
      <c r="L317" s="92"/>
    </row>
    <row r="318" spans="11:12" ht="12.75">
      <c r="K318" s="92"/>
      <c r="L318" s="92"/>
    </row>
    <row r="319" spans="11:12" ht="12.75">
      <c r="K319" s="92"/>
      <c r="L319" s="92"/>
    </row>
    <row r="320" spans="11:12" ht="12.75">
      <c r="K320" s="92"/>
      <c r="L320" s="92"/>
    </row>
    <row r="321" spans="11:12" ht="12.75">
      <c r="K321" s="92"/>
      <c r="L321" s="92"/>
    </row>
    <row r="322" spans="11:12" ht="12.75">
      <c r="K322" s="92"/>
      <c r="L322" s="92"/>
    </row>
    <row r="323" spans="11:12" ht="12.75">
      <c r="K323" s="92"/>
      <c r="L323" s="92"/>
    </row>
    <row r="324" spans="11:12" ht="12.75">
      <c r="K324" s="92"/>
      <c r="L324" s="92"/>
    </row>
    <row r="325" spans="11:12" ht="12.75">
      <c r="K325" s="92"/>
      <c r="L325" s="92"/>
    </row>
    <row r="326" spans="11:12" ht="12.75">
      <c r="K326" s="92"/>
      <c r="L326" s="92"/>
    </row>
    <row r="327" spans="11:12" ht="12.75">
      <c r="K327" s="92"/>
      <c r="L327" s="92"/>
    </row>
    <row r="328" spans="11:12" ht="12.75">
      <c r="K328" s="92"/>
      <c r="L328" s="92"/>
    </row>
    <row r="329" spans="11:12" ht="12.75">
      <c r="K329" s="92"/>
      <c r="L329" s="92"/>
    </row>
    <row r="330" spans="11:12" ht="12.75">
      <c r="K330" s="92"/>
      <c r="L330" s="92"/>
    </row>
    <row r="331" spans="11:12" ht="12.75">
      <c r="K331" s="92"/>
      <c r="L331" s="92"/>
    </row>
    <row r="332" spans="11:12" ht="12.75">
      <c r="K332" s="92"/>
      <c r="L332" s="92"/>
    </row>
    <row r="333" spans="11:12" ht="12.75">
      <c r="K333" s="92"/>
      <c r="L333" s="92"/>
    </row>
    <row r="334" spans="11:12" ht="12.75">
      <c r="K334" s="92"/>
      <c r="L334" s="92"/>
    </row>
    <row r="335" spans="11:12" ht="12.75">
      <c r="K335" s="92"/>
      <c r="L335" s="92"/>
    </row>
    <row r="336" spans="11:12" ht="12.75">
      <c r="K336" s="92"/>
      <c r="L336" s="92"/>
    </row>
    <row r="337" spans="11:12" ht="12.75">
      <c r="K337" s="92"/>
      <c r="L337" s="92"/>
    </row>
    <row r="338" spans="11:12" ht="12.75">
      <c r="K338" s="92"/>
      <c r="L338" s="92"/>
    </row>
    <row r="339" spans="11:12" ht="12.75">
      <c r="K339" s="92"/>
      <c r="L339" s="92"/>
    </row>
    <row r="340" spans="11:12" ht="12.75">
      <c r="K340" s="92"/>
      <c r="L340" s="92"/>
    </row>
    <row r="341" spans="11:12" ht="12.75">
      <c r="K341" s="92"/>
      <c r="L341" s="92"/>
    </row>
    <row r="342" spans="11:12" ht="12.75">
      <c r="K342" s="92"/>
      <c r="L342" s="92"/>
    </row>
    <row r="343" spans="11:12" ht="12.75">
      <c r="K343" s="92"/>
      <c r="L343" s="92"/>
    </row>
    <row r="344" spans="11:12" ht="12.75">
      <c r="K344" s="92"/>
      <c r="L344" s="92"/>
    </row>
    <row r="345" spans="11:12" ht="12.75">
      <c r="K345" s="92"/>
      <c r="L345" s="92"/>
    </row>
    <row r="346" spans="11:12" ht="12.75">
      <c r="K346" s="92"/>
      <c r="L346" s="92"/>
    </row>
    <row r="347" spans="11:12" ht="12.75">
      <c r="K347" s="92"/>
      <c r="L347" s="92"/>
    </row>
    <row r="348" spans="11:12" ht="12.75">
      <c r="K348" s="92"/>
      <c r="L348" s="92"/>
    </row>
    <row r="349" spans="11:12" ht="12.75">
      <c r="K349" s="92"/>
      <c r="L349" s="92"/>
    </row>
    <row r="350" spans="11:12" ht="12.75">
      <c r="K350" s="92"/>
      <c r="L350" s="92"/>
    </row>
    <row r="351" spans="11:12" ht="12.75">
      <c r="K351" s="92"/>
      <c r="L351" s="92"/>
    </row>
    <row r="352" spans="11:12" ht="12.75">
      <c r="K352" s="92"/>
      <c r="L352" s="92"/>
    </row>
    <row r="353" spans="11:12" ht="12.75">
      <c r="K353" s="92"/>
      <c r="L353" s="92"/>
    </row>
    <row r="354" spans="11:12" ht="12.75">
      <c r="K354" s="92"/>
      <c r="L354" s="92"/>
    </row>
    <row r="355" spans="11:12" ht="12.75">
      <c r="K355" s="92"/>
      <c r="L355" s="92"/>
    </row>
    <row r="356" spans="11:12" ht="12.75">
      <c r="K356" s="92"/>
      <c r="L356" s="92"/>
    </row>
    <row r="357" spans="11:12" ht="12.75">
      <c r="K357" s="92"/>
      <c r="L357" s="92"/>
    </row>
    <row r="358" spans="11:12" ht="12.75">
      <c r="K358" s="92"/>
      <c r="L358" s="92"/>
    </row>
    <row r="359" spans="11:12" ht="12.75">
      <c r="K359" s="92"/>
      <c r="L359" s="92"/>
    </row>
    <row r="360" spans="11:12" ht="12.75">
      <c r="K360" s="92"/>
      <c r="L360" s="92"/>
    </row>
    <row r="361" spans="11:12" ht="12.75">
      <c r="K361" s="92"/>
      <c r="L361" s="92"/>
    </row>
    <row r="362" spans="11:12" ht="12.75">
      <c r="K362" s="92"/>
      <c r="L362" s="92"/>
    </row>
    <row r="363" spans="11:12" ht="12.75">
      <c r="K363" s="92"/>
      <c r="L363" s="92"/>
    </row>
    <row r="364" spans="11:12" ht="12.75">
      <c r="K364" s="92"/>
      <c r="L364" s="92"/>
    </row>
    <row r="365" spans="11:12" ht="12.75">
      <c r="K365" s="92"/>
      <c r="L365" s="92"/>
    </row>
    <row r="366" spans="11:12" ht="12.75">
      <c r="K366" s="92"/>
      <c r="L366" s="92"/>
    </row>
    <row r="367" spans="11:12" ht="12.75">
      <c r="K367" s="92"/>
      <c r="L367" s="92"/>
    </row>
    <row r="368" spans="11:12" ht="12.75">
      <c r="K368" s="92"/>
      <c r="L368" s="92"/>
    </row>
    <row r="369" spans="11:12" ht="12.75">
      <c r="K369" s="92"/>
      <c r="L369" s="92"/>
    </row>
    <row r="370" spans="11:12" ht="12.75">
      <c r="K370" s="92"/>
      <c r="L370" s="92"/>
    </row>
    <row r="371" spans="11:12" ht="12.75">
      <c r="K371" s="92"/>
      <c r="L371" s="92"/>
    </row>
    <row r="372" spans="11:12" ht="12.75">
      <c r="K372" s="92"/>
      <c r="L372" s="92"/>
    </row>
    <row r="373" spans="11:12" ht="12.75">
      <c r="K373" s="92"/>
      <c r="L373" s="92"/>
    </row>
    <row r="374" spans="11:12" ht="12.75">
      <c r="K374" s="92"/>
      <c r="L374" s="92"/>
    </row>
    <row r="375" spans="11:12" ht="12.75">
      <c r="K375" s="92"/>
      <c r="L375" s="92"/>
    </row>
    <row r="376" spans="11:12" ht="12.75">
      <c r="K376" s="92"/>
      <c r="L376" s="92"/>
    </row>
    <row r="377" spans="11:12" ht="12.75">
      <c r="K377" s="92"/>
      <c r="L377" s="92"/>
    </row>
    <row r="378" spans="11:12" ht="12.75">
      <c r="K378" s="92"/>
      <c r="L378" s="92"/>
    </row>
    <row r="379" spans="11:12" ht="12.75">
      <c r="K379" s="92"/>
      <c r="L379" s="92"/>
    </row>
    <row r="380" spans="11:12" ht="12.75">
      <c r="K380" s="92"/>
      <c r="L380" s="92"/>
    </row>
    <row r="381" spans="11:12" ht="12.75">
      <c r="K381" s="92"/>
      <c r="L381" s="92"/>
    </row>
    <row r="382" spans="11:12" ht="12.75">
      <c r="K382" s="92"/>
      <c r="L382" s="92"/>
    </row>
    <row r="383" spans="11:12" ht="12.75">
      <c r="K383" s="92"/>
      <c r="L383" s="92"/>
    </row>
    <row r="384" spans="11:12" ht="12.75">
      <c r="K384" s="92"/>
      <c r="L384" s="92"/>
    </row>
    <row r="385" spans="11:12" ht="12.75">
      <c r="K385" s="92"/>
      <c r="L385" s="92"/>
    </row>
    <row r="386" spans="11:12" ht="12.75">
      <c r="K386" s="92"/>
      <c r="L386" s="92"/>
    </row>
    <row r="387" spans="11:12" ht="12.75">
      <c r="K387" s="92"/>
      <c r="L387" s="92"/>
    </row>
    <row r="388" spans="11:12" ht="12.75">
      <c r="K388" s="92"/>
      <c r="L388" s="92"/>
    </row>
    <row r="389" spans="11:12" ht="12.75">
      <c r="K389" s="92"/>
      <c r="L389" s="92"/>
    </row>
    <row r="390" spans="11:12" ht="12.75">
      <c r="K390" s="92"/>
      <c r="L390" s="92"/>
    </row>
    <row r="391" spans="11:12" ht="12.75">
      <c r="K391" s="92"/>
      <c r="L391" s="92"/>
    </row>
    <row r="392" spans="11:12" ht="12.75">
      <c r="K392" s="92"/>
      <c r="L392" s="92"/>
    </row>
    <row r="393" spans="11:12" ht="12.75">
      <c r="K393" s="92"/>
      <c r="L393" s="92"/>
    </row>
    <row r="394" spans="11:12" ht="12.75">
      <c r="K394" s="92"/>
      <c r="L394" s="92"/>
    </row>
    <row r="395" spans="11:12" ht="12.75">
      <c r="K395" s="92"/>
      <c r="L395" s="92"/>
    </row>
    <row r="396" spans="11:12" ht="12.75">
      <c r="K396" s="92"/>
      <c r="L396" s="92"/>
    </row>
    <row r="397" spans="11:12" ht="12.75">
      <c r="K397" s="92"/>
      <c r="L397" s="92"/>
    </row>
    <row r="398" spans="11:12" ht="12.75">
      <c r="K398" s="92"/>
      <c r="L398" s="92"/>
    </row>
    <row r="399" spans="11:12" ht="12.75">
      <c r="K399" s="92"/>
      <c r="L399" s="92"/>
    </row>
    <row r="400" spans="11:12" ht="12.75">
      <c r="K400" s="92"/>
      <c r="L400" s="92"/>
    </row>
    <row r="401" spans="11:12" ht="12.75">
      <c r="K401" s="92"/>
      <c r="L401" s="92"/>
    </row>
    <row r="402" spans="11:12" ht="12.75">
      <c r="K402" s="92"/>
      <c r="L402" s="92"/>
    </row>
    <row r="403" spans="11:12" ht="12.75">
      <c r="K403" s="92"/>
      <c r="L403" s="92"/>
    </row>
    <row r="404" spans="11:12" ht="12.75">
      <c r="K404" s="92"/>
      <c r="L404" s="92"/>
    </row>
    <row r="405" spans="11:12" ht="12.75">
      <c r="K405" s="92"/>
      <c r="L405" s="92"/>
    </row>
    <row r="406" spans="11:12" ht="12.75">
      <c r="K406" s="92"/>
      <c r="L406" s="92"/>
    </row>
  </sheetData>
  <sheetProtection/>
  <mergeCells count="13">
    <mergeCell ref="C1:F1"/>
    <mergeCell ref="C2:F2"/>
    <mergeCell ref="C3:F3"/>
    <mergeCell ref="C4:F4"/>
    <mergeCell ref="C5:F5"/>
    <mergeCell ref="G1:G5"/>
    <mergeCell ref="G34:H34"/>
    <mergeCell ref="G36:H36"/>
    <mergeCell ref="L3:M3"/>
    <mergeCell ref="P2:Q2"/>
    <mergeCell ref="Q30:R30"/>
    <mergeCell ref="T30:U30"/>
    <mergeCell ref="S34:W41"/>
  </mergeCells>
  <printOptions/>
  <pageMargins left="0.14" right="0.46" top="0.39" bottom="0.41" header="0.25" footer="0.22"/>
  <pageSetup fitToHeight="0" horizontalDpi="360" verticalDpi="360" orientation="landscape" scale="72"/>
  <headerFooter alignWithMargins="0">
    <oddFooter>&amp;L&amp;F&amp;C&amp;D&amp;R&amp;T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125" zoomScaleNormal="125" zoomScalePageLayoutView="0" workbookViewId="0" topLeftCell="A1">
      <selection activeCell="A1" sqref="A1"/>
    </sheetView>
  </sheetViews>
  <sheetFormatPr defaultColWidth="12.421875" defaultRowHeight="12.75"/>
  <cols>
    <col min="1" max="1" width="9.8515625" style="6" customWidth="1"/>
    <col min="2" max="2" width="13.421875" style="6" customWidth="1"/>
    <col min="3" max="3" width="16.421875" style="6" customWidth="1"/>
    <col min="4" max="7" width="12.421875" style="6" customWidth="1"/>
    <col min="8" max="8" width="17.8515625" style="6" customWidth="1"/>
    <col min="9" max="16384" width="12.421875" style="6" customWidth="1"/>
  </cols>
  <sheetData>
    <row r="1" spans="1:8" ht="15">
      <c r="A1" s="1"/>
      <c r="B1" s="1"/>
      <c r="C1" s="1"/>
      <c r="F1" s="1"/>
      <c r="G1" s="1"/>
      <c r="H1" s="1"/>
    </row>
    <row r="2" spans="1:8" ht="18">
      <c r="A2" s="1"/>
      <c r="B2" s="1"/>
      <c r="C2" s="1"/>
      <c r="D2" s="2"/>
      <c r="F2" s="1"/>
      <c r="G2" s="1"/>
      <c r="H2" s="1"/>
    </row>
    <row r="3" spans="1:9" ht="26.25">
      <c r="A3" s="189" t="s">
        <v>84</v>
      </c>
      <c r="B3" s="189"/>
      <c r="C3" s="189"/>
      <c r="D3" s="189"/>
      <c r="E3" s="189"/>
      <c r="F3" s="189"/>
      <c r="G3" s="189"/>
      <c r="H3" s="189"/>
      <c r="I3" s="189"/>
    </row>
    <row r="4" spans="1:8" ht="18">
      <c r="A4" s="1"/>
      <c r="B4" s="1"/>
      <c r="C4" s="1"/>
      <c r="D4" s="3"/>
      <c r="F4" s="1"/>
      <c r="G4" s="1"/>
      <c r="H4" s="1"/>
    </row>
    <row r="5" spans="1:8" ht="1.5" customHeight="1">
      <c r="A5" s="1"/>
      <c r="B5" s="1"/>
      <c r="C5" s="1"/>
      <c r="D5" s="4"/>
      <c r="F5" s="1"/>
      <c r="G5" s="1"/>
      <c r="H5" s="1"/>
    </row>
    <row r="6" ht="5.25" customHeight="1"/>
    <row r="8" spans="2:5" ht="15">
      <c r="B8" s="95"/>
      <c r="C8" s="96" t="s">
        <v>85</v>
      </c>
      <c r="D8" s="95"/>
      <c r="E8" s="95"/>
    </row>
    <row r="10" ht="15">
      <c r="B10" s="6" t="s">
        <v>86</v>
      </c>
    </row>
    <row r="11" ht="15">
      <c r="B11" s="6" t="s">
        <v>87</v>
      </c>
    </row>
    <row r="12" ht="15">
      <c r="B12" s="6" t="s">
        <v>88</v>
      </c>
    </row>
    <row r="13" ht="15">
      <c r="B13" s="6" t="s">
        <v>89</v>
      </c>
    </row>
    <row r="14" ht="15.75">
      <c r="B14" s="6" t="s">
        <v>60</v>
      </c>
    </row>
    <row r="15" ht="15.75">
      <c r="B15" s="5" t="s">
        <v>61</v>
      </c>
    </row>
    <row r="16" ht="15.75">
      <c r="A16" s="5"/>
    </row>
    <row r="17" ht="15">
      <c r="C17" s="97" t="s">
        <v>90</v>
      </c>
    </row>
    <row r="19" ht="15">
      <c r="B19" s="6" t="s">
        <v>91</v>
      </c>
    </row>
    <row r="20" ht="15">
      <c r="B20" s="6" t="s">
        <v>92</v>
      </c>
    </row>
    <row r="21" ht="15">
      <c r="B21" s="6" t="s">
        <v>93</v>
      </c>
    </row>
    <row r="23" spans="2:8" ht="15">
      <c r="B23" s="98" t="s">
        <v>94</v>
      </c>
      <c r="C23" s="98"/>
      <c r="D23" s="98"/>
      <c r="E23" s="98"/>
      <c r="F23" s="98"/>
      <c r="G23" s="98"/>
      <c r="H23" s="98"/>
    </row>
    <row r="24" spans="2:8" ht="15">
      <c r="B24" s="98"/>
      <c r="C24" s="98" t="s">
        <v>95</v>
      </c>
      <c r="D24" s="98"/>
      <c r="E24" s="98"/>
      <c r="F24" s="98"/>
      <c r="G24" s="98"/>
      <c r="H24" s="98"/>
    </row>
    <row r="27" spans="3:7" ht="15.75">
      <c r="C27" s="99">
        <f>Data!L29*1.5</f>
        <v>0</v>
      </c>
      <c r="D27" s="5"/>
      <c r="E27" s="5" t="s">
        <v>96</v>
      </c>
      <c r="F27" s="5"/>
      <c r="G27" s="5"/>
    </row>
    <row r="28" spans="3:7" ht="15.75">
      <c r="C28" s="5"/>
      <c r="D28" s="5"/>
      <c r="E28" s="5"/>
      <c r="F28" s="5"/>
      <c r="G28" s="5"/>
    </row>
    <row r="29" spans="3:7" ht="15.75">
      <c r="C29" s="99">
        <f>Data!L29*2.5</f>
        <v>0</v>
      </c>
      <c r="D29" s="5"/>
      <c r="E29" s="5" t="s">
        <v>97</v>
      </c>
      <c r="F29" s="5"/>
      <c r="G29" s="5"/>
    </row>
    <row r="30" spans="3:7" ht="15.75">
      <c r="C30" s="5"/>
      <c r="D30" s="5"/>
      <c r="E30" s="5"/>
      <c r="F30" s="5"/>
      <c r="G30" s="5"/>
    </row>
    <row r="31" spans="3:7" ht="15.75">
      <c r="C31" s="99">
        <f>Data!L29*5.8</f>
        <v>0</v>
      </c>
      <c r="D31" s="5"/>
      <c r="E31" s="5" t="s">
        <v>98</v>
      </c>
      <c r="F31" s="5"/>
      <c r="G31" s="5"/>
    </row>
    <row r="33" spans="2:8" ht="15">
      <c r="B33" s="98" t="s">
        <v>99</v>
      </c>
      <c r="C33" s="98"/>
      <c r="D33" s="98"/>
      <c r="E33" s="98"/>
      <c r="F33" s="98"/>
      <c r="G33" s="98"/>
      <c r="H33" s="98"/>
    </row>
    <row r="34" spans="2:8" ht="15">
      <c r="B34" s="98"/>
      <c r="C34" s="98" t="s">
        <v>100</v>
      </c>
      <c r="D34" s="98"/>
      <c r="E34" s="98"/>
      <c r="F34" s="98"/>
      <c r="G34" s="98"/>
      <c r="H34" s="98"/>
    </row>
    <row r="37" spans="2:5" ht="15.75">
      <c r="B37" s="100" t="s">
        <v>101</v>
      </c>
      <c r="C37" s="101">
        <f>Data!L29/5450</f>
        <v>0</v>
      </c>
      <c r="E37" s="102" t="s">
        <v>102</v>
      </c>
    </row>
    <row r="38" spans="2:8" ht="15.75">
      <c r="B38" s="103"/>
      <c r="C38" s="104"/>
      <c r="D38" s="105"/>
      <c r="E38" s="106"/>
      <c r="F38" s="95"/>
      <c r="G38" s="106"/>
      <c r="H38" s="95"/>
    </row>
    <row r="39" spans="2:8" ht="15.75">
      <c r="B39" s="100" t="s">
        <v>103</v>
      </c>
      <c r="C39" s="101">
        <f>Data!L29/7060</f>
        <v>0</v>
      </c>
      <c r="D39" s="95"/>
      <c r="E39" s="106" t="s">
        <v>29</v>
      </c>
      <c r="F39" s="95"/>
      <c r="G39" s="106"/>
      <c r="H39" s="95"/>
    </row>
    <row r="40" spans="2:8" ht="15.75">
      <c r="B40" s="100"/>
      <c r="C40" s="101"/>
      <c r="D40" s="95"/>
      <c r="E40" s="106"/>
      <c r="F40" s="95"/>
      <c r="G40" s="106"/>
      <c r="H40" s="95"/>
    </row>
    <row r="41" spans="2:8" ht="15.75">
      <c r="B41" s="100" t="s">
        <v>104</v>
      </c>
      <c r="C41" s="101">
        <f>Data!L29/11</f>
        <v>0</v>
      </c>
      <c r="D41" s="95"/>
      <c r="E41" s="106" t="s">
        <v>30</v>
      </c>
      <c r="F41" s="95"/>
      <c r="G41" s="106"/>
      <c r="H41" s="95"/>
    </row>
    <row r="42" ht="3.75" customHeight="1"/>
    <row r="44" ht="15">
      <c r="H44" s="107" t="s">
        <v>105</v>
      </c>
    </row>
    <row r="45" ht="15">
      <c r="D45" s="1"/>
    </row>
    <row r="58" ht="15">
      <c r="B58" s="108" t="s">
        <v>106</v>
      </c>
    </row>
  </sheetData>
  <sheetProtection/>
  <mergeCells count="1">
    <mergeCell ref="A3:I3"/>
  </mergeCells>
  <printOptions/>
  <pageMargins left="0.75" right="0.75" top="0.76" bottom="0.75" header="0.5" footer="0.5"/>
  <pageSetup fitToHeight="1" fitToWidth="1" horizontalDpi="360" verticalDpi="360" orientation="portrait" scale="75"/>
  <legacyDrawing r:id="rId2"/>
  <oleObjects>
    <oleObject progId="MS_ClipArt_Gallery.2" shapeId="34885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125" zoomScaleNormal="125" zoomScalePageLayoutView="0" workbookViewId="0" topLeftCell="A1">
      <selection activeCell="B48" sqref="B48"/>
    </sheetView>
  </sheetViews>
  <sheetFormatPr defaultColWidth="8.8515625" defaultRowHeight="12.75"/>
  <cols>
    <col min="1" max="1" width="22.421875" style="17" customWidth="1"/>
    <col min="2" max="2" width="21.7109375" style="17" customWidth="1"/>
    <col min="3" max="3" width="2.7109375" style="17" customWidth="1"/>
    <col min="4" max="4" width="8.8515625" style="17" customWidth="1"/>
    <col min="5" max="5" width="7.140625" style="17" customWidth="1"/>
    <col min="6" max="6" width="23.140625" style="17" customWidth="1"/>
    <col min="7" max="16384" width="8.8515625" style="17" customWidth="1"/>
  </cols>
  <sheetData>
    <row r="1" spans="1:6" ht="20.25">
      <c r="A1" s="109" t="s">
        <v>107</v>
      </c>
      <c r="B1" s="19"/>
      <c r="C1" s="19"/>
      <c r="D1" s="19"/>
      <c r="E1" s="19"/>
      <c r="F1" s="19"/>
    </row>
    <row r="2" spans="1:6" ht="18.75">
      <c r="A2" s="110" t="str">
        <f>Data!A1</f>
        <v>Company Name</v>
      </c>
      <c r="B2" s="19"/>
      <c r="C2" s="19"/>
      <c r="D2" s="19"/>
      <c r="E2" s="19"/>
      <c r="F2" s="19"/>
    </row>
    <row r="3" spans="1:6" ht="15">
      <c r="A3" s="111">
        <f>Data!L3</f>
        <v>44054.57486493055</v>
      </c>
      <c r="B3" s="19"/>
      <c r="C3" s="19"/>
      <c r="D3" s="19"/>
      <c r="E3" s="19"/>
      <c r="F3" s="19"/>
    </row>
    <row r="4" spans="1:6" ht="15">
      <c r="A4" s="111"/>
      <c r="B4" s="19"/>
      <c r="C4" s="19"/>
      <c r="D4" s="19"/>
      <c r="E4" s="19"/>
      <c r="F4" s="19"/>
    </row>
    <row r="5" spans="1:6" ht="15">
      <c r="A5" s="111"/>
      <c r="B5" s="19"/>
      <c r="C5" s="19"/>
      <c r="D5" s="19"/>
      <c r="E5" s="19"/>
      <c r="F5" s="19"/>
    </row>
    <row r="6" spans="1:6" ht="15">
      <c r="A6" s="112"/>
      <c r="B6" s="19"/>
      <c r="C6" s="19"/>
      <c r="D6" s="19"/>
      <c r="E6" s="19"/>
      <c r="F6" s="19"/>
    </row>
    <row r="7" spans="1:6" ht="15.75">
      <c r="A7" s="113" t="s">
        <v>79</v>
      </c>
      <c r="B7" s="19"/>
      <c r="C7" s="19"/>
      <c r="D7" s="19"/>
      <c r="E7" s="19"/>
      <c r="F7" s="114"/>
    </row>
    <row r="8" spans="1:6" s="118" customFormat="1" ht="15.75">
      <c r="A8" s="115" t="s">
        <v>80</v>
      </c>
      <c r="B8" s="19"/>
      <c r="C8" s="116"/>
      <c r="D8" s="116"/>
      <c r="E8" s="116"/>
      <c r="F8" s="117">
        <f>+Data!P29</f>
        <v>0</v>
      </c>
    </row>
    <row r="9" spans="1:6" ht="15">
      <c r="A9" s="115" t="s">
        <v>47</v>
      </c>
      <c r="B9" s="19"/>
      <c r="C9" s="19"/>
      <c r="D9" s="19"/>
      <c r="E9" s="19"/>
      <c r="F9" s="119">
        <f>+Data!S31</f>
        <v>0</v>
      </c>
    </row>
    <row r="10" spans="1:6" ht="15">
      <c r="A10" s="115" t="s">
        <v>36</v>
      </c>
      <c r="B10" s="120">
        <v>0.05</v>
      </c>
      <c r="C10" s="19"/>
      <c r="D10" s="19"/>
      <c r="E10" s="19"/>
      <c r="F10" s="119">
        <f>+F8*B10</f>
        <v>0</v>
      </c>
    </row>
    <row r="11" spans="1:6" ht="15">
      <c r="A11" s="19" t="s">
        <v>31</v>
      </c>
      <c r="B11" s="19"/>
      <c r="C11" s="19"/>
      <c r="D11" s="19"/>
      <c r="E11" s="19"/>
      <c r="F11" s="119">
        <f>+Data!V31</f>
        <v>0</v>
      </c>
    </row>
    <row r="12" spans="1:6" ht="15">
      <c r="A12" s="19" t="s">
        <v>43</v>
      </c>
      <c r="B12" s="19"/>
      <c r="C12" s="19"/>
      <c r="D12" s="19"/>
      <c r="E12" s="19"/>
      <c r="F12" s="121" t="s">
        <v>44</v>
      </c>
    </row>
    <row r="13" spans="1:6" ht="15">
      <c r="A13" s="19"/>
      <c r="B13" s="19"/>
      <c r="C13" s="19"/>
      <c r="D13" s="19"/>
      <c r="E13" s="19"/>
      <c r="F13" s="119"/>
    </row>
    <row r="14" spans="1:11" s="23" customFormat="1" ht="18">
      <c r="A14" s="116" t="s">
        <v>81</v>
      </c>
      <c r="B14" s="122"/>
      <c r="C14" s="122"/>
      <c r="D14" s="122"/>
      <c r="E14" s="122"/>
      <c r="F14" s="123">
        <f>SUM(F8:F13)</f>
        <v>0</v>
      </c>
      <c r="G14" s="17"/>
      <c r="H14" s="7"/>
      <c r="I14" s="8"/>
      <c r="J14" s="8"/>
      <c r="K14" s="8"/>
    </row>
    <row r="15" spans="1:6" ht="15">
      <c r="A15" s="19"/>
      <c r="B15" s="19"/>
      <c r="C15" s="19"/>
      <c r="D15" s="19"/>
      <c r="E15" s="19"/>
      <c r="F15" s="19"/>
    </row>
    <row r="16" spans="1:6" ht="15">
      <c r="A16" s="19"/>
      <c r="B16" s="19"/>
      <c r="C16" s="19"/>
      <c r="D16" s="19"/>
      <c r="E16" s="19"/>
      <c r="F16" s="19"/>
    </row>
    <row r="17" spans="1:6" s="118" customFormat="1" ht="15.75">
      <c r="A17" s="124" t="s">
        <v>82</v>
      </c>
      <c r="B17" s="19"/>
      <c r="C17" s="116"/>
      <c r="D17" s="116"/>
      <c r="E17" s="116"/>
      <c r="F17" s="125"/>
    </row>
    <row r="18" spans="1:6" s="118" customFormat="1" ht="15.75">
      <c r="A18" s="115" t="s">
        <v>108</v>
      </c>
      <c r="B18" s="19"/>
      <c r="C18" s="116"/>
      <c r="D18" s="116"/>
      <c r="E18" s="116"/>
      <c r="F18" s="126">
        <f>+Data!O29</f>
        <v>0</v>
      </c>
    </row>
    <row r="19" spans="1:6" s="118" customFormat="1" ht="15.75">
      <c r="A19" s="125" t="s">
        <v>109</v>
      </c>
      <c r="B19" s="19"/>
      <c r="C19" s="116"/>
      <c r="D19" s="116"/>
      <c r="E19" s="116"/>
      <c r="F19" s="127">
        <v>0</v>
      </c>
    </row>
    <row r="20" spans="1:6" s="118" customFormat="1" ht="15">
      <c r="A20" s="112" t="s">
        <v>110</v>
      </c>
      <c r="B20" s="19"/>
      <c r="C20" s="125"/>
      <c r="D20" s="125"/>
      <c r="E20" s="125"/>
      <c r="F20" s="128">
        <v>0</v>
      </c>
    </row>
    <row r="21" spans="1:6" s="118" customFormat="1" ht="15">
      <c r="A21" s="125" t="s">
        <v>56</v>
      </c>
      <c r="B21" s="19"/>
      <c r="C21" s="125"/>
      <c r="D21" s="125"/>
      <c r="E21" s="125"/>
      <c r="F21" s="128">
        <f>+Data!N29</f>
        <v>0</v>
      </c>
    </row>
    <row r="22" spans="1:6" s="118" customFormat="1" ht="15">
      <c r="A22" s="125"/>
      <c r="B22" s="19"/>
      <c r="C22" s="125"/>
      <c r="D22" s="125"/>
      <c r="E22" s="125"/>
      <c r="F22" s="129"/>
    </row>
    <row r="23" spans="1:6" s="118" customFormat="1" ht="15">
      <c r="A23" s="125"/>
      <c r="B23" s="19"/>
      <c r="C23" s="125"/>
      <c r="D23" s="125"/>
      <c r="E23" s="125"/>
      <c r="F23" s="130"/>
    </row>
    <row r="24" spans="1:6" s="118" customFormat="1" ht="15.75">
      <c r="A24" s="116" t="s">
        <v>111</v>
      </c>
      <c r="B24" s="19"/>
      <c r="C24" s="116"/>
      <c r="D24" s="116"/>
      <c r="E24" s="116"/>
      <c r="F24" s="131">
        <f>SUM(F18:F23)</f>
        <v>0</v>
      </c>
    </row>
    <row r="25" spans="1:6" s="118" customFormat="1" ht="15.75">
      <c r="A25" s="116"/>
      <c r="B25" s="19"/>
      <c r="C25" s="116"/>
      <c r="D25" s="116"/>
      <c r="E25" s="116"/>
      <c r="F25" s="131"/>
    </row>
    <row r="26" spans="1:6" s="118" customFormat="1" ht="15.75">
      <c r="A26" s="132" t="s">
        <v>112</v>
      </c>
      <c r="B26" s="19"/>
      <c r="C26" s="125"/>
      <c r="D26" s="125"/>
      <c r="E26" s="125"/>
      <c r="F26" s="129">
        <f>SUM(F18+F19+F20)</f>
        <v>0</v>
      </c>
    </row>
    <row r="27" spans="1:6" s="118" customFormat="1" ht="15">
      <c r="A27" s="125"/>
      <c r="B27" s="19"/>
      <c r="C27" s="125"/>
      <c r="D27" s="125"/>
      <c r="E27" s="125"/>
      <c r="F27" s="125"/>
    </row>
    <row r="28" spans="1:6" ht="15.75">
      <c r="A28" s="116" t="s">
        <v>58</v>
      </c>
      <c r="B28" s="19"/>
      <c r="C28" s="19"/>
      <c r="D28" s="19"/>
      <c r="E28" s="19"/>
      <c r="F28" s="19"/>
    </row>
    <row r="29" spans="1:6" s="118" customFormat="1" ht="15">
      <c r="A29" s="115" t="s">
        <v>54</v>
      </c>
      <c r="B29" s="19"/>
      <c r="C29" s="125"/>
      <c r="D29" s="125"/>
      <c r="E29" s="125"/>
      <c r="F29" s="129">
        <f>SUM(F18+F19+F20)/12</f>
        <v>0</v>
      </c>
    </row>
    <row r="30" spans="1:6" s="118" customFormat="1" ht="15">
      <c r="A30" s="115" t="s">
        <v>57</v>
      </c>
      <c r="B30" s="19"/>
      <c r="C30" s="125"/>
      <c r="D30" s="125"/>
      <c r="E30" s="125"/>
      <c r="F30" s="133">
        <v>880</v>
      </c>
    </row>
    <row r="31" spans="1:6" s="118" customFormat="1" ht="15">
      <c r="A31" s="115"/>
      <c r="B31" s="19"/>
      <c r="C31" s="125"/>
      <c r="D31" s="125"/>
      <c r="E31" s="125"/>
      <c r="F31" s="128"/>
    </row>
    <row r="32" spans="1:6" s="118" customFormat="1" ht="15.75">
      <c r="A32" s="132" t="s">
        <v>55</v>
      </c>
      <c r="B32" s="19"/>
      <c r="C32" s="116"/>
      <c r="D32" s="116"/>
      <c r="E32" s="116"/>
      <c r="F32" s="134">
        <f>+(F29-F30)</f>
        <v>-880</v>
      </c>
    </row>
    <row r="33" spans="1:6" s="118" customFormat="1" ht="15">
      <c r="A33" s="112"/>
      <c r="B33" s="19"/>
      <c r="C33" s="125"/>
      <c r="D33" s="125"/>
      <c r="E33" s="125"/>
      <c r="F33" s="126"/>
    </row>
    <row r="34" spans="1:6" s="118" customFormat="1" ht="15.75">
      <c r="A34" s="116" t="s">
        <v>11</v>
      </c>
      <c r="B34" s="19"/>
      <c r="C34" s="125"/>
      <c r="D34" s="125"/>
      <c r="E34" s="125"/>
      <c r="F34" s="126"/>
    </row>
    <row r="35" spans="1:6" s="118" customFormat="1" ht="15.75">
      <c r="A35" s="112" t="s">
        <v>45</v>
      </c>
      <c r="B35" s="19"/>
      <c r="C35" s="125"/>
      <c r="D35" s="125"/>
      <c r="E35" s="125"/>
      <c r="F35" s="135" t="e">
        <f>+F24/F14</f>
        <v>#DIV/0!</v>
      </c>
    </row>
    <row r="36" spans="1:6" s="118" customFormat="1" ht="15.75">
      <c r="A36" s="112" t="s">
        <v>12</v>
      </c>
      <c r="B36" s="19"/>
      <c r="C36" s="125"/>
      <c r="D36" s="125"/>
      <c r="E36" s="125"/>
      <c r="F36" s="135" t="e">
        <f>(F21+F18)/F14</f>
        <v>#DIV/0!</v>
      </c>
    </row>
    <row r="37" spans="1:6" s="118" customFormat="1" ht="15.75">
      <c r="A37" s="115"/>
      <c r="B37" s="19"/>
      <c r="C37" s="116"/>
      <c r="D37" s="116"/>
      <c r="E37" s="116"/>
      <c r="F37" s="136"/>
    </row>
    <row r="38" spans="1:6" s="118" customFormat="1" ht="15">
      <c r="A38" s="125" t="s">
        <v>113</v>
      </c>
      <c r="B38" s="19"/>
      <c r="C38" s="125"/>
      <c r="D38" s="125"/>
      <c r="E38" s="125"/>
      <c r="F38" s="129">
        <f>SUM(F18+F19+F20)/12</f>
        <v>0</v>
      </c>
    </row>
    <row r="39" spans="1:6" s="118" customFormat="1" ht="15">
      <c r="A39" s="125"/>
      <c r="B39" s="19"/>
      <c r="C39" s="125"/>
      <c r="D39" s="125"/>
      <c r="E39" s="125"/>
      <c r="F39" s="125"/>
    </row>
    <row r="40" spans="1:6" s="118" customFormat="1" ht="15.75">
      <c r="A40" s="137" t="s">
        <v>20</v>
      </c>
      <c r="B40" s="19"/>
      <c r="C40" s="116"/>
      <c r="D40" s="116"/>
      <c r="E40" s="138"/>
      <c r="F40" s="131"/>
    </row>
    <row r="41" spans="1:6" s="118" customFormat="1" ht="15">
      <c r="A41" s="115" t="s">
        <v>114</v>
      </c>
      <c r="B41" s="139">
        <f>+F24-F14</f>
        <v>0</v>
      </c>
      <c r="C41" s="140"/>
      <c r="D41" s="125" t="s">
        <v>115</v>
      </c>
      <c r="E41" s="141"/>
      <c r="F41" s="141">
        <f>+B45+($F$18+$F$21)</f>
        <v>0</v>
      </c>
    </row>
    <row r="42" spans="1:6" s="118" customFormat="1" ht="15">
      <c r="A42" s="142" t="s">
        <v>116</v>
      </c>
      <c r="B42" s="143">
        <f>+B41+($F$18+$F$21)</f>
        <v>0</v>
      </c>
      <c r="C42" s="144"/>
      <c r="D42" s="142" t="s">
        <v>117</v>
      </c>
      <c r="E42" s="141"/>
      <c r="F42" s="141">
        <f>+F41+($F$18+$F$21)</f>
        <v>0</v>
      </c>
    </row>
    <row r="43" spans="1:6" s="118" customFormat="1" ht="15">
      <c r="A43" s="142" t="s">
        <v>118</v>
      </c>
      <c r="B43" s="143">
        <f>B42+($F$18+$F$21)</f>
        <v>0</v>
      </c>
      <c r="C43" s="144"/>
      <c r="D43" s="142" t="s">
        <v>119</v>
      </c>
      <c r="E43" s="141"/>
      <c r="F43" s="141">
        <f>+F42+($F$18+$F$21)</f>
        <v>0</v>
      </c>
    </row>
    <row r="44" spans="1:6" s="118" customFormat="1" ht="15">
      <c r="A44" s="142" t="s">
        <v>120</v>
      </c>
      <c r="B44" s="143">
        <f>+B43+($F$18+$F$21)</f>
        <v>0</v>
      </c>
      <c r="C44" s="144"/>
      <c r="D44" s="142" t="s">
        <v>121</v>
      </c>
      <c r="E44" s="141"/>
      <c r="F44" s="141">
        <f>+F43+($F$18+$F$21)</f>
        <v>0</v>
      </c>
    </row>
    <row r="45" spans="1:6" s="118" customFormat="1" ht="15">
      <c r="A45" s="168" t="s">
        <v>4</v>
      </c>
      <c r="B45" s="169">
        <f>+B44+($F$18+$F$21)</f>
        <v>0</v>
      </c>
      <c r="C45" s="170"/>
      <c r="D45" s="168" t="s">
        <v>5</v>
      </c>
      <c r="E45" s="141"/>
      <c r="F45" s="141">
        <f>+F44+($F$18+$F$21)</f>
        <v>0</v>
      </c>
    </row>
    <row r="46" spans="1:6" s="118" customFormat="1" ht="23.25">
      <c r="A46" s="171"/>
      <c r="B46" s="115"/>
      <c r="C46" s="115"/>
      <c r="D46" s="115"/>
      <c r="E46" s="115"/>
      <c r="F46" s="172"/>
    </row>
    <row r="47" spans="1:6" s="118" customFormat="1" ht="23.25">
      <c r="A47" s="171"/>
      <c r="B47" s="115"/>
      <c r="C47" s="115"/>
      <c r="D47" s="115"/>
      <c r="E47" s="115"/>
      <c r="F47" s="172"/>
    </row>
    <row r="48" spans="1:6" ht="15">
      <c r="A48" s="173"/>
      <c r="B48" s="173"/>
      <c r="C48" s="173"/>
      <c r="D48" s="173"/>
      <c r="E48" s="173"/>
      <c r="F48" s="173"/>
    </row>
    <row r="49" spans="1:6" s="145" customFormat="1" ht="15">
      <c r="A49" s="190"/>
      <c r="B49" s="190"/>
      <c r="C49" s="190"/>
      <c r="D49" s="190"/>
      <c r="E49" s="190"/>
      <c r="F49" s="190"/>
    </row>
    <row r="50" spans="1:6" ht="15">
      <c r="A50" s="173"/>
      <c r="B50" s="173"/>
      <c r="C50" s="115"/>
      <c r="D50" s="115"/>
      <c r="E50" s="173"/>
      <c r="F50" s="173"/>
    </row>
    <row r="51" spans="1:6" ht="12.75">
      <c r="A51" s="174"/>
      <c r="B51" s="174"/>
      <c r="C51" s="174"/>
      <c r="D51" s="174"/>
      <c r="E51" s="174"/>
      <c r="F51" s="174"/>
    </row>
    <row r="52" spans="1:6" ht="12.75">
      <c r="A52" s="174"/>
      <c r="B52" s="174"/>
      <c r="C52" s="174"/>
      <c r="D52" s="174"/>
      <c r="E52" s="174"/>
      <c r="F52" s="174"/>
    </row>
    <row r="53" spans="1:6" s="118" customFormat="1" ht="15">
      <c r="A53" s="115"/>
      <c r="B53" s="175"/>
      <c r="C53" s="115"/>
      <c r="D53" s="115"/>
      <c r="E53" s="173"/>
      <c r="F53" s="176"/>
    </row>
    <row r="54" spans="1:6" ht="15">
      <c r="A54" s="173"/>
      <c r="B54" s="174"/>
      <c r="C54" s="174"/>
      <c r="D54" s="174"/>
      <c r="E54" s="174"/>
      <c r="F54" s="174"/>
    </row>
    <row r="55" spans="1:6" ht="12.75">
      <c r="A55" s="174"/>
      <c r="B55" s="174"/>
      <c r="C55" s="174"/>
      <c r="D55" s="174"/>
      <c r="E55" s="174"/>
      <c r="F55" s="174"/>
    </row>
    <row r="56" spans="1:6" ht="12.75">
      <c r="A56" s="174"/>
      <c r="B56" s="174"/>
      <c r="C56" s="174"/>
      <c r="D56" s="174"/>
      <c r="E56" s="174"/>
      <c r="F56" s="174"/>
    </row>
    <row r="57" spans="1:6" ht="12.75">
      <c r="A57" s="174"/>
      <c r="B57" s="174"/>
      <c r="C57" s="174"/>
      <c r="D57" s="174"/>
      <c r="E57" s="174"/>
      <c r="F57" s="174"/>
    </row>
    <row r="58" spans="1:6" ht="12.75">
      <c r="A58" s="174"/>
      <c r="B58" s="174"/>
      <c r="C58" s="174"/>
      <c r="D58" s="174"/>
      <c r="E58" s="174"/>
      <c r="F58" s="174"/>
    </row>
  </sheetData>
  <sheetProtection/>
  <mergeCells count="1">
    <mergeCell ref="A49:F49"/>
  </mergeCells>
  <printOptions horizontalCentered="1" verticalCentered="1"/>
  <pageMargins left="0.45" right="0.52" top="0.76" bottom="0.74" header="0.34" footer="0.5"/>
  <pageSetup fitToHeight="1" fitToWidth="1" horizontalDpi="300" verticalDpi="300" orientation="portrait" scale="81"/>
  <headerFooter alignWithMargins="0">
    <oddFooter>&amp;L&amp;F&amp;C&amp;D&amp;R&amp;T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Sylvania Lighting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M.Pavlovich</dc:creator>
  <cp:keywords/>
  <dc:description/>
  <cp:lastModifiedBy>MORTIMER Bill</cp:lastModifiedBy>
  <cp:lastPrinted>2004-01-27T16:46:38Z</cp:lastPrinted>
  <dcterms:created xsi:type="dcterms:W3CDTF">2000-03-17T23:27:57Z</dcterms:created>
  <dcterms:modified xsi:type="dcterms:W3CDTF">2020-08-11T17:48:36Z</dcterms:modified>
  <cp:category/>
  <cp:version/>
  <cp:contentType/>
  <cp:contentStatus/>
</cp:coreProperties>
</file>